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cts\_Budget\FY2021\FY 2020-21 Final Budget Docs\Final Approved FY2020-21 Budget\"/>
    </mc:Choice>
  </mc:AlternateContent>
  <bookViews>
    <workbookView xWindow="0" yWindow="0" windowWidth="23040" windowHeight="8616"/>
  </bookViews>
  <sheets>
    <sheet name="General Fund" sheetId="1" r:id="rId1"/>
    <sheet name="Other General Fund Group Funds" sheetId="2" r:id="rId2"/>
  </sheets>
  <definedNames>
    <definedName name="_Sort" localSheetId="0" hidden="1">#REF!</definedName>
    <definedName name="_Sort" hidden="1">#REF!</definedName>
    <definedName name="_xlnm.Print_Area" localSheetId="0">'General Fund'!$A$6:$G$148</definedName>
    <definedName name="_xlnm.Print_Area" localSheetId="1">'Other General Fund Group Funds'!$A$1:$F$45</definedName>
    <definedName name="_xlnm.Print_Titles" localSheetId="0">'General Fund'!$1:$5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F41" i="2"/>
  <c r="D41" i="2"/>
  <c r="D42" i="2" s="1"/>
  <c r="F40" i="2"/>
  <c r="F39" i="2"/>
  <c r="F38" i="2"/>
  <c r="F37" i="2"/>
  <c r="F36" i="2"/>
  <c r="F29" i="2"/>
  <c r="F30" i="2" s="1"/>
  <c r="F13" i="2"/>
  <c r="F14" i="2" s="1"/>
  <c r="F42" i="2" l="1"/>
  <c r="G147" i="1"/>
  <c r="G146" i="1"/>
  <c r="G145" i="1"/>
  <c r="G144" i="1"/>
  <c r="G143" i="1"/>
  <c r="F148" i="1"/>
  <c r="D148" i="1" l="1"/>
  <c r="C148" i="1"/>
  <c r="E148" i="1"/>
  <c r="E129" i="1"/>
  <c r="E116" i="1"/>
  <c r="E101" i="1"/>
  <c r="E82" i="1"/>
  <c r="E76" i="1"/>
  <c r="E61" i="1"/>
  <c r="E55" i="1"/>
  <c r="E43" i="1"/>
  <c r="E33" i="1"/>
  <c r="E17" i="1"/>
  <c r="E13" i="1"/>
  <c r="G148" i="1" l="1"/>
  <c r="E63" i="1"/>
  <c r="E117" i="1"/>
  <c r="E20" i="1"/>
  <c r="F129" i="1"/>
  <c r="E119" i="1" l="1"/>
  <c r="E135" i="1" s="1"/>
  <c r="F61" i="1" l="1"/>
  <c r="F13" i="1"/>
  <c r="F43" i="1"/>
  <c r="F116" i="1"/>
  <c r="F76" i="1"/>
  <c r="F17" i="1"/>
  <c r="F20" i="1" s="1"/>
  <c r="F55" i="1"/>
  <c r="F101" i="1"/>
  <c r="F82" i="1"/>
  <c r="F63" i="1" l="1"/>
  <c r="F117" i="1"/>
  <c r="F33" i="1" l="1"/>
  <c r="F119" i="1" s="1"/>
  <c r="F135" i="1" l="1"/>
</calcChain>
</file>

<file path=xl/sharedStrings.xml><?xml version="1.0" encoding="utf-8"?>
<sst xmlns="http://schemas.openxmlformats.org/spreadsheetml/2006/main" count="206" uniqueCount="172">
  <si>
    <t>ORG</t>
  </si>
  <si>
    <t>DEPARTMENT</t>
  </si>
  <si>
    <t>FY 2019-20 Adopted Budget</t>
  </si>
  <si>
    <t>Infrastructure &amp; Systems</t>
  </si>
  <si>
    <t>Engineering</t>
  </si>
  <si>
    <t>Public Infrastructure Coord.</t>
  </si>
  <si>
    <t>- -</t>
  </si>
  <si>
    <t xml:space="preserve">Real Property </t>
  </si>
  <si>
    <t>Construction Programs</t>
  </si>
  <si>
    <t>Facilities &amp; Property Maint.</t>
  </si>
  <si>
    <t>FPM - Repairs &amp; Replacement</t>
  </si>
  <si>
    <t>Subtotal Engineering</t>
  </si>
  <si>
    <t>Universal Services</t>
  </si>
  <si>
    <t>Universal Services-R&amp;R</t>
  </si>
  <si>
    <t>Subtotal Universal Services</t>
  </si>
  <si>
    <t xml:space="preserve">Utilities &amp; Leases </t>
  </si>
  <si>
    <t>Total Infrastructure &amp; Systems</t>
  </si>
  <si>
    <t>County Services</t>
  </si>
  <si>
    <t>Intergovernmental &amp; Global Affairs</t>
  </si>
  <si>
    <t>Pollution Control</t>
  </si>
  <si>
    <t>Public Health Services</t>
  </si>
  <si>
    <t>Veterans Services</t>
  </si>
  <si>
    <t xml:space="preserve">Library </t>
  </si>
  <si>
    <t>Domestic Relations</t>
  </si>
  <si>
    <t>Community Services</t>
  </si>
  <si>
    <t>Mental Health - THCMH</t>
  </si>
  <si>
    <t>Texas A&amp;M Agrilife</t>
  </si>
  <si>
    <t>Children's Assessment Center</t>
  </si>
  <si>
    <t>Total County Services</t>
  </si>
  <si>
    <t>Fiscal Services &amp; Purchasing</t>
  </si>
  <si>
    <t>Appraisal District</t>
  </si>
  <si>
    <t>Comm. Court Analyst Office</t>
  </si>
  <si>
    <t>Budget Management</t>
  </si>
  <si>
    <t>County Treasurer</t>
  </si>
  <si>
    <t>Tax Assessor-Collector</t>
  </si>
  <si>
    <t>County Auditor</t>
  </si>
  <si>
    <t>Purchasing Agent</t>
  </si>
  <si>
    <t>Total Fiscal Services &amp; Purchasing</t>
  </si>
  <si>
    <t>Law Enforcement</t>
  </si>
  <si>
    <t>Constables</t>
  </si>
  <si>
    <t>Constable, Precinct 1</t>
  </si>
  <si>
    <t>Constable, Precinct 2</t>
  </si>
  <si>
    <t>Constable, Precinct 3</t>
  </si>
  <si>
    <t>Constable, Precinct 4</t>
  </si>
  <si>
    <t>Constable, Precinct 5</t>
  </si>
  <si>
    <t>Constable, Precinct 6</t>
  </si>
  <si>
    <t>Constable, Precinct 7</t>
  </si>
  <si>
    <t>Constable, Precinct 8</t>
  </si>
  <si>
    <t>Subtotal Constables</t>
  </si>
  <si>
    <t>Sheriff</t>
  </si>
  <si>
    <t>Patrol &amp; Administration</t>
  </si>
  <si>
    <t>Detention</t>
  </si>
  <si>
    <t>Medical</t>
  </si>
  <si>
    <t>Subtotal Sheriff</t>
  </si>
  <si>
    <t>Sheriff's Civil Service</t>
  </si>
  <si>
    <t>Total Law Enforcement</t>
  </si>
  <si>
    <t>Administration of Justice</t>
  </si>
  <si>
    <t>Courts</t>
  </si>
  <si>
    <t>Justice Administration</t>
  </si>
  <si>
    <t>District Courts</t>
  </si>
  <si>
    <t xml:space="preserve">1st Court of Appeals </t>
  </si>
  <si>
    <t xml:space="preserve">14th Court of Appeals </t>
  </si>
  <si>
    <t>County Courts</t>
  </si>
  <si>
    <t>Probate Court No. 1</t>
  </si>
  <si>
    <t>Probate Court No. 2</t>
  </si>
  <si>
    <t>Probate Court No. 3</t>
  </si>
  <si>
    <t>Probate Court No. 4</t>
  </si>
  <si>
    <t>Subtotal Courts</t>
  </si>
  <si>
    <t>Indigent Defense</t>
  </si>
  <si>
    <t xml:space="preserve">Public Defender </t>
  </si>
  <si>
    <t>District Court Appointed Att Fees</t>
  </si>
  <si>
    <t>County Court Appointed Att Fees</t>
  </si>
  <si>
    <t>Subtotal Indigent Defense</t>
  </si>
  <si>
    <t>Justices of the Peace</t>
  </si>
  <si>
    <t>Justice of the Peace, 1-1</t>
  </si>
  <si>
    <t>Justice of the Peace, 1-2</t>
  </si>
  <si>
    <t>Justice of the Peace, 2-1</t>
  </si>
  <si>
    <t>Justice of the Peace, 2-2</t>
  </si>
  <si>
    <t>Justice of the Peace, 3-1</t>
  </si>
  <si>
    <t>Justice of the Peace, 3-2</t>
  </si>
  <si>
    <t>Justice of the Peace, 4-1</t>
  </si>
  <si>
    <t>Justice of the Peace, 4-2</t>
  </si>
  <si>
    <t>Justice of the Peace, 5-1</t>
  </si>
  <si>
    <t>Justice of the Peace, 5-2</t>
  </si>
  <si>
    <t>Justice of the Peace, 6-1</t>
  </si>
  <si>
    <t>Justice of the Peace, 6-2</t>
  </si>
  <si>
    <t>Justice of the Peace, 7-1</t>
  </si>
  <si>
    <t>Justice of the Peace, 7-2</t>
  </si>
  <si>
    <t>Justice of the Peace, 8-1</t>
  </si>
  <si>
    <t>Justice of the Peace, 8-2</t>
  </si>
  <si>
    <t>Subtotal Justices of the Peace</t>
  </si>
  <si>
    <t>Other Admin. of Justice</t>
  </si>
  <si>
    <t>Fire Marshal</t>
  </si>
  <si>
    <t>Institute of Forensic Sciences</t>
  </si>
  <si>
    <t xml:space="preserve">County Attorney </t>
  </si>
  <si>
    <t>County Clerk</t>
  </si>
  <si>
    <t>District Attorney</t>
  </si>
  <si>
    <t>District Clerk</t>
  </si>
  <si>
    <t>Community Supervision</t>
  </si>
  <si>
    <t>Pretrial Services</t>
  </si>
  <si>
    <t>Juvenile Probation</t>
  </si>
  <si>
    <t>TRIAD Program</t>
  </si>
  <si>
    <t>Protective Services</t>
  </si>
  <si>
    <t>Subtotal Other Admin of Justice</t>
  </si>
  <si>
    <t>Total Administration of Justice</t>
  </si>
  <si>
    <t>Total Departments</t>
  </si>
  <si>
    <t>Commissioners Court*</t>
  </si>
  <si>
    <t>County Judge</t>
  </si>
  <si>
    <t>Commissioner, Pct 1</t>
  </si>
  <si>
    <t>Commissioner, Pct 2</t>
  </si>
  <si>
    <t>Commissioner, Pct 3</t>
  </si>
  <si>
    <t>Commissioner, Pct 4</t>
  </si>
  <si>
    <t>Tunnel &amp; Ferry</t>
  </si>
  <si>
    <t>Subtotal Commissioners Court</t>
  </si>
  <si>
    <t>Total General Fund Budget</t>
  </si>
  <si>
    <t>General Fund Commissioners Court Allocation</t>
  </si>
  <si>
    <t>Est. Beginning Balance</t>
  </si>
  <si>
    <t>New Fees Allocation</t>
  </si>
  <si>
    <t>New Funding Allocation</t>
  </si>
  <si>
    <t>FY2020-21 Budget</t>
  </si>
  <si>
    <t>Commissioner Precinct 1</t>
  </si>
  <si>
    <t>Commissioner Precinct 2</t>
  </si>
  <si>
    <t>Commissioner Precinct 3</t>
  </si>
  <si>
    <t>Commissioner Precinct 4</t>
  </si>
  <si>
    <t>Total</t>
  </si>
  <si>
    <t>Other General Fund Group Funds</t>
  </si>
  <si>
    <t>Hurricane Harvey  Recovery Fund</t>
  </si>
  <si>
    <t>FUND 1010</t>
  </si>
  <si>
    <t>FY 2020-21</t>
  </si>
  <si>
    <t>Budget</t>
  </si>
  <si>
    <t>035</t>
  </si>
  <si>
    <t>Engineering R&amp;R</t>
  </si>
  <si>
    <t>102</t>
  </si>
  <si>
    <t>510</t>
  </si>
  <si>
    <t>County Attorney</t>
  </si>
  <si>
    <t>610</t>
  </si>
  <si>
    <t>615</t>
  </si>
  <si>
    <t>Purchasing</t>
  </si>
  <si>
    <t>202</t>
  </si>
  <si>
    <t>General Administration</t>
  </si>
  <si>
    <t>Public Improvement Contingency Fund</t>
  </si>
  <si>
    <t>FUND 1020</t>
  </si>
  <si>
    <t>213</t>
  </si>
  <si>
    <t>272</t>
  </si>
  <si>
    <t>275</t>
  </si>
  <si>
    <t>Public Health</t>
  </si>
  <si>
    <t>285</t>
  </si>
  <si>
    <t>Library</t>
  </si>
  <si>
    <t>293</t>
  </si>
  <si>
    <t>CTS R&amp;R</t>
  </si>
  <si>
    <t>301</t>
  </si>
  <si>
    <t>Constable Precinct 1</t>
  </si>
  <si>
    <t>545</t>
  </si>
  <si>
    <t>Gen Admin - Bail Reform</t>
  </si>
  <si>
    <t>Mobility Fund Budget</t>
  </si>
  <si>
    <t>Estimated</t>
  </si>
  <si>
    <t>FUND 1070</t>
  </si>
  <si>
    <t>Rollover Balance</t>
  </si>
  <si>
    <t>New Funding</t>
  </si>
  <si>
    <t>From FY 2020</t>
  </si>
  <si>
    <t>Allocation*</t>
  </si>
  <si>
    <t>* Assumes a policy change to increase in the HCTRA funding from $120 million to $159.6 million.</t>
  </si>
  <si>
    <t>* Also Assumes a $15 million transfer expected to be approved at CIP.</t>
  </si>
  <si>
    <t>County Clerk - Elections</t>
  </si>
  <si>
    <t>Salary &amp; Group Health Adj.</t>
  </si>
  <si>
    <t>General Administrative</t>
  </si>
  <si>
    <t>* Beginning FY 2020-21 balances for Commissioners will be adjusted based on actual spending in the current FY.</t>
  </si>
  <si>
    <t>FY 2020-21 Adopted Budget</t>
  </si>
  <si>
    <t>Fiscal Year 2020-21 General Fund Budget</t>
  </si>
  <si>
    <t>Approved February 11, 2020</t>
  </si>
  <si>
    <t>Fiscal Year 2020-21 Budget</t>
  </si>
  <si>
    <t>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</si>
</sst>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 applyProtection="1">
      <alignment horizontal="center" vertical="top"/>
    </xf>
    <xf numFmtId="164" fontId="0" fillId="0" borderId="0" xfId="1" applyNumberFormat="1" applyFont="1" applyBorder="1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64" fontId="7" fillId="0" borderId="0" xfId="1" applyNumberFormat="1" applyFont="1" applyFill="1" applyAlignment="1" applyProtection="1">
      <alignment horizontal="center" vertical="top"/>
    </xf>
    <xf numFmtId="164" fontId="7" fillId="0" borderId="0" xfId="1" applyNumberFormat="1" applyFont="1" applyFill="1" applyAlignment="1" applyProtection="1">
      <alignment vertical="top"/>
    </xf>
    <xf numFmtId="37" fontId="0" fillId="0" borderId="0" xfId="1" applyNumberFormat="1" applyFont="1" applyAlignment="1">
      <alignment vertical="top"/>
    </xf>
    <xf numFmtId="37" fontId="2" fillId="0" borderId="0" xfId="1" applyNumberFormat="1" applyFont="1" applyAlignment="1">
      <alignment vertical="top"/>
    </xf>
    <xf numFmtId="37" fontId="2" fillId="0" borderId="0" xfId="1" quotePrefix="1" applyNumberFormat="1" applyFont="1" applyAlignment="1">
      <alignment horizontal="center" vertical="top"/>
    </xf>
    <xf numFmtId="164" fontId="7" fillId="0" borderId="0" xfId="1" quotePrefix="1" applyNumberFormat="1" applyFont="1" applyFill="1" applyAlignment="1" applyProtection="1">
      <alignment horizontal="center" vertical="top"/>
    </xf>
    <xf numFmtId="164" fontId="7" fillId="0" borderId="2" xfId="1" applyNumberFormat="1" applyFont="1" applyFill="1" applyBorder="1" applyAlignment="1" applyProtection="1">
      <alignment vertical="top"/>
    </xf>
    <xf numFmtId="37" fontId="0" fillId="0" borderId="2" xfId="1" applyNumberFormat="1" applyFont="1" applyBorder="1" applyAlignment="1">
      <alignment vertical="top"/>
    </xf>
    <xf numFmtId="37" fontId="2" fillId="0" borderId="2" xfId="1" applyNumberFormat="1" applyFont="1" applyBorder="1" applyAlignment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37" fontId="0" fillId="0" borderId="0" xfId="1" applyNumberFormat="1" applyFont="1" applyBorder="1" applyAlignment="1">
      <alignment vertical="top"/>
    </xf>
    <xf numFmtId="37" fontId="2" fillId="0" borderId="0" xfId="1" applyNumberFormat="1" applyFont="1" applyBorder="1" applyAlignment="1">
      <alignment vertical="top"/>
    </xf>
    <xf numFmtId="37" fontId="0" fillId="0" borderId="0" xfId="1" applyNumberFormat="1" applyFont="1" applyFill="1" applyAlignment="1">
      <alignment vertical="top"/>
    </xf>
    <xf numFmtId="0" fontId="0" fillId="0" borderId="2" xfId="0" applyFont="1" applyBorder="1" applyAlignment="1">
      <alignment vertical="top"/>
    </xf>
    <xf numFmtId="37" fontId="0" fillId="0" borderId="2" xfId="0" applyNumberFormat="1" applyFont="1" applyBorder="1" applyAlignment="1">
      <alignment vertical="top"/>
    </xf>
    <xf numFmtId="37" fontId="2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37" fontId="0" fillId="0" borderId="0" xfId="0" applyNumberFormat="1" applyFont="1" applyBorder="1" applyAlignment="1">
      <alignment vertical="top"/>
    </xf>
    <xf numFmtId="37" fontId="2" fillId="0" borderId="0" xfId="0" applyNumberFormat="1" applyFont="1" applyBorder="1" applyAlignment="1">
      <alignment vertical="top"/>
    </xf>
    <xf numFmtId="164" fontId="7" fillId="2" borderId="3" xfId="1" applyNumberFormat="1" applyFont="1" applyFill="1" applyBorder="1" applyAlignment="1">
      <alignment horizontal="left" vertical="top"/>
    </xf>
    <xf numFmtId="164" fontId="7" fillId="2" borderId="3" xfId="1" applyNumberFormat="1" applyFont="1" applyFill="1" applyBorder="1" applyAlignment="1">
      <alignment vertical="top"/>
    </xf>
    <xf numFmtId="37" fontId="0" fillId="2" borderId="3" xfId="1" applyNumberFormat="1" applyFont="1" applyFill="1" applyBorder="1" applyAlignment="1">
      <alignment vertical="top"/>
    </xf>
    <xf numFmtId="37" fontId="2" fillId="2" borderId="3" xfId="1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quotePrefix="1" applyNumberFormat="1" applyFont="1" applyFill="1" applyBorder="1" applyAlignment="1" applyProtection="1">
      <alignment horizontal="left" vertical="top"/>
    </xf>
    <xf numFmtId="37" fontId="2" fillId="0" borderId="0" xfId="1" applyNumberFormat="1" applyFont="1" applyFill="1" applyAlignment="1">
      <alignment vertical="top"/>
    </xf>
    <xf numFmtId="37" fontId="0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/>
    </xf>
    <xf numFmtId="164" fontId="6" fillId="0" borderId="0" xfId="1" applyNumberFormat="1" applyFont="1" applyFill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Alignment="1" applyProtection="1">
      <alignment vertical="top"/>
    </xf>
    <xf numFmtId="164" fontId="7" fillId="0" borderId="4" xfId="1" applyNumberFormat="1" applyFont="1" applyFill="1" applyBorder="1" applyAlignment="1" applyProtection="1">
      <alignment horizontal="center" vertical="top"/>
    </xf>
    <xf numFmtId="164" fontId="7" fillId="0" borderId="0" xfId="1" applyNumberFormat="1" applyFont="1" applyFill="1" applyBorder="1" applyAlignment="1">
      <alignment horizontal="left" vertical="top"/>
    </xf>
    <xf numFmtId="37" fontId="0" fillId="0" borderId="0" xfId="1" applyNumberFormat="1" applyFont="1" applyFill="1" applyBorder="1" applyAlignment="1">
      <alignment vertical="top"/>
    </xf>
    <xf numFmtId="37" fontId="2" fillId="0" borderId="0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164" fontId="6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Alignment="1">
      <alignment vertical="top"/>
    </xf>
    <xf numFmtId="164" fontId="7" fillId="0" borderId="0" xfId="1" applyNumberFormat="1" applyFont="1" applyFill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/>
    </xf>
    <xf numFmtId="37" fontId="0" fillId="0" borderId="5" xfId="1" applyNumberFormat="1" applyFont="1" applyBorder="1" applyAlignment="1">
      <alignment vertical="top"/>
    </xf>
    <xf numFmtId="37" fontId="2" fillId="0" borderId="5" xfId="1" applyNumberFormat="1" applyFont="1" applyBorder="1" applyAlignment="1">
      <alignment vertical="top"/>
    </xf>
    <xf numFmtId="164" fontId="7" fillId="0" borderId="4" xfId="1" applyNumberFormat="1" applyFont="1" applyFill="1" applyBorder="1" applyAlignment="1">
      <alignment horizontal="left" vertical="top"/>
    </xf>
    <xf numFmtId="164" fontId="7" fillId="0" borderId="4" xfId="1" applyNumberFormat="1" applyFont="1" applyFill="1" applyBorder="1" applyAlignment="1">
      <alignment vertical="top"/>
    </xf>
    <xf numFmtId="37" fontId="0" fillId="0" borderId="4" xfId="1" applyNumberFormat="1" applyFont="1" applyFill="1" applyBorder="1" applyAlignment="1">
      <alignment vertical="top"/>
    </xf>
    <xf numFmtId="37" fontId="2" fillId="0" borderId="4" xfId="1" applyNumberFormat="1" applyFont="1" applyFill="1" applyBorder="1" applyAlignment="1">
      <alignment vertical="top"/>
    </xf>
    <xf numFmtId="164" fontId="9" fillId="2" borderId="3" xfId="1" applyNumberFormat="1" applyFont="1" applyFill="1" applyBorder="1" applyAlignment="1">
      <alignment horizontal="left" vertical="top"/>
    </xf>
    <xf numFmtId="164" fontId="9" fillId="2" borderId="3" xfId="1" applyNumberFormat="1" applyFont="1" applyFill="1" applyBorder="1" applyAlignment="1">
      <alignment vertical="top"/>
    </xf>
    <xf numFmtId="165" fontId="0" fillId="0" borderId="0" xfId="2" applyNumberFormat="1" applyFont="1" applyBorder="1" applyAlignment="1">
      <alignment vertical="top"/>
    </xf>
    <xf numFmtId="164" fontId="7" fillId="0" borderId="6" xfId="1" applyNumberFormat="1" applyFont="1" applyFill="1" applyBorder="1" applyAlignment="1" applyProtection="1">
      <alignment vertical="top"/>
    </xf>
    <xf numFmtId="37" fontId="0" fillId="0" borderId="6" xfId="1" applyNumberFormat="1" applyFont="1" applyBorder="1" applyAlignment="1">
      <alignment vertical="top"/>
    </xf>
    <xf numFmtId="164" fontId="9" fillId="2" borderId="7" xfId="1" applyNumberFormat="1" applyFont="1" applyFill="1" applyBorder="1" applyAlignment="1" applyProtection="1">
      <alignment vertical="top"/>
    </xf>
    <xf numFmtId="37" fontId="2" fillId="2" borderId="7" xfId="1" applyNumberFormat="1" applyFont="1" applyFill="1" applyBorder="1" applyAlignment="1">
      <alignment vertical="top"/>
    </xf>
    <xf numFmtId="0" fontId="0" fillId="0" borderId="0" xfId="0" quotePrefix="1" applyFont="1" applyAlignment="1">
      <alignment vertical="top"/>
    </xf>
    <xf numFmtId="164" fontId="0" fillId="0" borderId="0" xfId="1" applyNumberFormat="1" applyFont="1"/>
    <xf numFmtId="0" fontId="2" fillId="0" borderId="1" xfId="0" applyFont="1" applyBorder="1"/>
    <xf numFmtId="0" fontId="0" fillId="0" borderId="1" xfId="0" applyFont="1" applyBorder="1"/>
    <xf numFmtId="164" fontId="0" fillId="0" borderId="1" xfId="1" applyNumberFormat="1" applyFont="1" applyBorder="1"/>
    <xf numFmtId="0" fontId="2" fillId="0" borderId="0" xfId="0" applyFont="1"/>
    <xf numFmtId="164" fontId="0" fillId="0" borderId="0" xfId="1" applyNumberFormat="1" applyFont="1" applyAlignment="1">
      <alignment horizontal="center" wrapText="1"/>
    </xf>
    <xf numFmtId="37" fontId="0" fillId="0" borderId="6" xfId="0" quotePrefix="1" applyNumberFormat="1" applyFont="1" applyBorder="1" applyAlignment="1">
      <alignment horizontal="center"/>
    </xf>
    <xf numFmtId="37" fontId="0" fillId="0" borderId="6" xfId="0" quotePrefix="1" applyNumberFormat="1" applyFont="1" applyBorder="1"/>
    <xf numFmtId="37" fontId="0" fillId="0" borderId="6" xfId="1" applyNumberFormat="1" applyFont="1" applyBorder="1"/>
    <xf numFmtId="37" fontId="0" fillId="0" borderId="0" xfId="0" applyNumberFormat="1" applyBorder="1"/>
    <xf numFmtId="37" fontId="0" fillId="0" borderId="8" xfId="0" applyNumberFormat="1" applyBorder="1"/>
    <xf numFmtId="0" fontId="3" fillId="0" borderId="0" xfId="0" applyFont="1" applyAlignment="1"/>
    <xf numFmtId="0" fontId="11" fillId="0" borderId="0" xfId="0" applyFont="1"/>
    <xf numFmtId="0" fontId="0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4" fontId="1" fillId="0" borderId="1" xfId="1" applyNumberFormat="1" applyFont="1" applyBorder="1" applyAlignment="1">
      <alignment horizontal="center"/>
    </xf>
    <xf numFmtId="164" fontId="7" fillId="0" borderId="0" xfId="1" quotePrefix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/>
    <xf numFmtId="164" fontId="1" fillId="0" borderId="0" xfId="1" applyNumberFormat="1" applyFont="1" applyBorder="1" applyAlignment="1">
      <alignment horizontal="center"/>
    </xf>
    <xf numFmtId="164" fontId="12" fillId="0" borderId="0" xfId="1" quotePrefix="1" applyNumberFormat="1" applyFont="1" applyFill="1" applyBorder="1" applyAlignment="1" applyProtection="1">
      <alignment horizontal="center"/>
    </xf>
    <xf numFmtId="164" fontId="13" fillId="0" borderId="0" xfId="1" quotePrefix="1" applyNumberFormat="1" applyFont="1" applyAlignment="1">
      <alignment horizontal="center"/>
    </xf>
    <xf numFmtId="164" fontId="1" fillId="0" borderId="0" xfId="1" applyNumberFormat="1" applyFont="1"/>
    <xf numFmtId="0" fontId="0" fillId="0" borderId="7" xfId="0" applyFont="1" applyBorder="1"/>
    <xf numFmtId="164" fontId="0" fillId="0" borderId="7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13" fillId="0" borderId="0" xfId="1" quotePrefix="1" applyNumberFormat="1" applyFont="1"/>
    <xf numFmtId="164" fontId="13" fillId="0" borderId="7" xfId="1" applyNumberFormat="1" applyFont="1" applyBorder="1"/>
    <xf numFmtId="164" fontId="7" fillId="0" borderId="7" xfId="1" applyNumberFormat="1" applyFont="1" applyFill="1" applyBorder="1" applyAlignment="1" applyProtection="1"/>
    <xf numFmtId="164" fontId="1" fillId="0" borderId="7" xfId="1" applyNumberFormat="1" applyFont="1" applyBorder="1"/>
    <xf numFmtId="0" fontId="8" fillId="0" borderId="0" xfId="0" applyFont="1"/>
    <xf numFmtId="164" fontId="0" fillId="0" borderId="0" xfId="0" applyNumberFormat="1" applyFont="1"/>
    <xf numFmtId="164" fontId="13" fillId="0" borderId="0" xfId="1" applyNumberFormat="1" applyFont="1"/>
    <xf numFmtId="164" fontId="0" fillId="0" borderId="0" xfId="0" applyNumberFormat="1"/>
    <xf numFmtId="37" fontId="1" fillId="0" borderId="0" xfId="1" applyNumberFormat="1" applyFont="1" applyFill="1" applyAlignment="1"/>
    <xf numFmtId="37" fontId="0" fillId="0" borderId="7" xfId="0" applyNumberFormat="1" applyFont="1" applyBorder="1"/>
    <xf numFmtId="37" fontId="7" fillId="0" borderId="0" xfId="1" applyNumberFormat="1" applyFont="1" applyFill="1" applyBorder="1" applyAlignment="1" applyProtection="1"/>
    <xf numFmtId="37" fontId="0" fillId="0" borderId="7" xfId="0" applyNumberFormat="1" applyFont="1" applyBorder="1" applyAlignment="1"/>
    <xf numFmtId="37" fontId="1" fillId="0" borderId="0" xfId="1" applyNumberFormat="1" applyFont="1" applyFill="1"/>
    <xf numFmtId="37" fontId="1" fillId="0" borderId="7" xfId="1" applyNumberFormat="1" applyFont="1" applyBorder="1"/>
    <xf numFmtId="37" fontId="0" fillId="0" borderId="0" xfId="0" applyNumberFormat="1" applyFont="1"/>
    <xf numFmtId="0" fontId="0" fillId="0" borderId="6" xfId="0" applyFont="1" applyBorder="1"/>
    <xf numFmtId="0" fontId="0" fillId="0" borderId="0" xfId="0" applyBorder="1"/>
    <xf numFmtId="0" fontId="0" fillId="0" borderId="8" xfId="0" applyBorder="1"/>
    <xf numFmtId="37" fontId="0" fillId="0" borderId="0" xfId="1" applyNumberFormat="1" applyFont="1" applyBorder="1"/>
    <xf numFmtId="37" fontId="0" fillId="0" borderId="8" xfId="1" applyNumberFormat="1" applyFont="1" applyBorder="1"/>
    <xf numFmtId="164" fontId="0" fillId="0" borderId="0" xfId="1" applyNumberFormat="1" applyFont="1" applyFill="1" applyBorder="1" applyAlignment="1">
      <alignment vertical="top"/>
    </xf>
    <xf numFmtId="164" fontId="0" fillId="0" borderId="0" xfId="1" applyNumberFormat="1" applyFont="1" applyFill="1" applyBorder="1"/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tabSelected="1" zoomScaleNormal="100" workbookViewId="0">
      <selection activeCell="A15" sqref="A15"/>
    </sheetView>
  </sheetViews>
  <sheetFormatPr defaultRowHeight="14.4" x14ac:dyDescent="0.3"/>
  <cols>
    <col min="1" max="1" width="5.77734375" customWidth="1"/>
    <col min="2" max="2" width="16.77734375" customWidth="1"/>
    <col min="3" max="3" width="22.77734375" customWidth="1"/>
    <col min="4" max="7" width="13.77734375" customWidth="1"/>
  </cols>
  <sheetData>
    <row r="1" spans="1:7" ht="21" customHeight="1" x14ac:dyDescent="0.4">
      <c r="A1" s="123" t="s">
        <v>168</v>
      </c>
      <c r="B1" s="123"/>
      <c r="C1" s="123"/>
      <c r="D1" s="123"/>
      <c r="E1" s="123"/>
      <c r="F1" s="123"/>
      <c r="G1" s="120"/>
    </row>
    <row r="2" spans="1:7" ht="15.6" customHeight="1" x14ac:dyDescent="0.3">
      <c r="A2" s="122" t="s">
        <v>169</v>
      </c>
      <c r="B2" s="122"/>
      <c r="C2" s="122"/>
      <c r="D2" s="122"/>
      <c r="E2" s="122"/>
      <c r="F2" s="122"/>
      <c r="G2" s="119"/>
    </row>
    <row r="3" spans="1:7" ht="14.4" customHeight="1" x14ac:dyDescent="0.3">
      <c r="A3" s="1"/>
      <c r="B3" s="1"/>
      <c r="C3" s="1"/>
      <c r="D3" s="2"/>
      <c r="E3" s="3"/>
      <c r="F3" s="3"/>
      <c r="G3" s="3"/>
    </row>
    <row r="4" spans="1:7" ht="43.8" thickBot="1" x14ac:dyDescent="0.35">
      <c r="A4" s="4" t="s">
        <v>0</v>
      </c>
      <c r="B4" s="4" t="s">
        <v>1</v>
      </c>
      <c r="C4" s="4"/>
      <c r="D4" s="4"/>
      <c r="E4" s="5" t="s">
        <v>2</v>
      </c>
      <c r="F4" s="6" t="s">
        <v>167</v>
      </c>
    </row>
    <row r="5" spans="1:7" ht="15" thickTop="1" x14ac:dyDescent="0.3">
      <c r="A5" s="7"/>
      <c r="B5" s="7"/>
      <c r="C5" s="7"/>
      <c r="D5" s="7"/>
      <c r="E5" s="8"/>
      <c r="F5" s="9"/>
    </row>
    <row r="6" spans="1:7" x14ac:dyDescent="0.3">
      <c r="A6" s="10" t="s">
        <v>3</v>
      </c>
      <c r="B6" s="11"/>
      <c r="C6" s="11"/>
      <c r="D6" s="11"/>
      <c r="E6" s="12"/>
      <c r="F6" s="14"/>
    </row>
    <row r="7" spans="1:7" x14ac:dyDescent="0.3">
      <c r="A7" s="15">
        <v>208</v>
      </c>
      <c r="B7" s="16" t="s">
        <v>4</v>
      </c>
      <c r="C7" s="16"/>
      <c r="D7" s="16"/>
      <c r="E7" s="17">
        <v>29802000</v>
      </c>
      <c r="F7" s="18">
        <v>70916000</v>
      </c>
    </row>
    <row r="8" spans="1:7" x14ac:dyDescent="0.3">
      <c r="A8" s="15">
        <v>30</v>
      </c>
      <c r="B8" s="16" t="s">
        <v>5</v>
      </c>
      <c r="C8" s="16"/>
      <c r="D8" s="16"/>
      <c r="E8" s="17">
        <v>826000</v>
      </c>
      <c r="F8" s="19" t="s">
        <v>6</v>
      </c>
    </row>
    <row r="9" spans="1:7" x14ac:dyDescent="0.3">
      <c r="A9" s="20">
        <v>40</v>
      </c>
      <c r="B9" s="16" t="s">
        <v>7</v>
      </c>
      <c r="C9" s="16"/>
      <c r="D9" s="16"/>
      <c r="E9" s="17">
        <v>6111000</v>
      </c>
      <c r="F9" s="19" t="s">
        <v>6</v>
      </c>
    </row>
    <row r="10" spans="1:7" x14ac:dyDescent="0.3">
      <c r="A10" s="20">
        <v>45</v>
      </c>
      <c r="B10" s="16" t="s">
        <v>8</v>
      </c>
      <c r="C10" s="16"/>
      <c r="D10" s="16"/>
      <c r="E10" s="17">
        <v>13752000</v>
      </c>
      <c r="F10" s="19" t="s">
        <v>6</v>
      </c>
    </row>
    <row r="11" spans="1:7" x14ac:dyDescent="0.3">
      <c r="A11" s="15">
        <v>299</v>
      </c>
      <c r="B11" s="16" t="s">
        <v>9</v>
      </c>
      <c r="C11" s="16"/>
      <c r="D11" s="16"/>
      <c r="E11" s="17">
        <v>20200000</v>
      </c>
      <c r="F11" s="19" t="s">
        <v>6</v>
      </c>
    </row>
    <row r="12" spans="1:7" x14ac:dyDescent="0.3">
      <c r="A12" s="15">
        <v>297</v>
      </c>
      <c r="B12" s="16" t="s">
        <v>10</v>
      </c>
      <c r="C12" s="16"/>
      <c r="D12" s="16"/>
      <c r="E12" s="17">
        <v>24200000</v>
      </c>
      <c r="F12" s="18">
        <v>17900000</v>
      </c>
    </row>
    <row r="13" spans="1:7" x14ac:dyDescent="0.3">
      <c r="A13" s="21"/>
      <c r="B13" s="21" t="s">
        <v>11</v>
      </c>
      <c r="C13" s="21"/>
      <c r="D13" s="21"/>
      <c r="E13" s="22">
        <f>SUM(E7:E12)</f>
        <v>94891000</v>
      </c>
      <c r="F13" s="23">
        <f t="shared" ref="F13" si="0">SUM(F7:F12)</f>
        <v>88816000</v>
      </c>
    </row>
    <row r="14" spans="1:7" x14ac:dyDescent="0.3">
      <c r="A14" s="24"/>
      <c r="B14" s="24"/>
      <c r="C14" s="24"/>
      <c r="D14" s="24"/>
      <c r="E14" s="25"/>
      <c r="F14" s="26"/>
    </row>
    <row r="15" spans="1:7" x14ac:dyDescent="0.3">
      <c r="A15" s="15">
        <v>292</v>
      </c>
      <c r="B15" s="16" t="s">
        <v>12</v>
      </c>
      <c r="C15" s="16"/>
      <c r="D15" s="16"/>
      <c r="E15" s="17">
        <v>62000000</v>
      </c>
      <c r="F15" s="18">
        <v>65356000</v>
      </c>
    </row>
    <row r="16" spans="1:7" x14ac:dyDescent="0.3">
      <c r="A16" s="15">
        <v>293</v>
      </c>
      <c r="B16" s="16" t="s">
        <v>13</v>
      </c>
      <c r="C16" s="16"/>
      <c r="D16" s="16"/>
      <c r="E16" s="17">
        <v>0</v>
      </c>
      <c r="F16" s="18">
        <v>6799000</v>
      </c>
    </row>
    <row r="17" spans="1:6" x14ac:dyDescent="0.3">
      <c r="A17" s="28"/>
      <c r="B17" s="28" t="s">
        <v>14</v>
      </c>
      <c r="C17" s="28"/>
      <c r="D17" s="28"/>
      <c r="E17" s="29">
        <f>E16+E15</f>
        <v>62000000</v>
      </c>
      <c r="F17" s="30">
        <f t="shared" ref="F17" si="1">F16+F15</f>
        <v>72155000</v>
      </c>
    </row>
    <row r="18" spans="1:6" x14ac:dyDescent="0.3">
      <c r="A18" s="31"/>
      <c r="B18" s="31"/>
      <c r="C18" s="31"/>
      <c r="D18" s="31"/>
      <c r="E18" s="32"/>
      <c r="F18" s="33"/>
    </row>
    <row r="19" spans="1:6" ht="15" thickBot="1" x14ac:dyDescent="0.35">
      <c r="A19" s="15">
        <v>298</v>
      </c>
      <c r="B19" s="16" t="s">
        <v>15</v>
      </c>
      <c r="C19" s="16"/>
      <c r="D19" s="16"/>
      <c r="E19" s="17">
        <v>31550000</v>
      </c>
      <c r="F19" s="18">
        <v>32550000</v>
      </c>
    </row>
    <row r="20" spans="1:6" ht="15" thickBot="1" x14ac:dyDescent="0.35">
      <c r="A20" s="34" t="s">
        <v>16</v>
      </c>
      <c r="B20" s="35"/>
      <c r="C20" s="35"/>
      <c r="D20" s="35"/>
      <c r="E20" s="36">
        <f>SUM(E17:E19,E13)</f>
        <v>188441000</v>
      </c>
      <c r="F20" s="37">
        <f t="shared" ref="F20" si="2">SUM(F17:F19,F13)</f>
        <v>193521000</v>
      </c>
    </row>
    <row r="21" spans="1:6" x14ac:dyDescent="0.3">
      <c r="A21" s="38"/>
      <c r="B21" s="38"/>
      <c r="C21" s="38"/>
      <c r="D21" s="38"/>
      <c r="E21" s="17"/>
      <c r="F21" s="18"/>
    </row>
    <row r="22" spans="1:6" x14ac:dyDescent="0.3">
      <c r="A22" s="10" t="s">
        <v>17</v>
      </c>
      <c r="B22" s="39"/>
      <c r="C22" s="39"/>
      <c r="D22" s="39"/>
      <c r="E22" s="17"/>
      <c r="F22" s="18"/>
    </row>
    <row r="23" spans="1:6" x14ac:dyDescent="0.3">
      <c r="A23" s="39">
        <v>204</v>
      </c>
      <c r="B23" s="40" t="s">
        <v>18</v>
      </c>
      <c r="C23" s="40"/>
      <c r="D23" s="40"/>
      <c r="E23" s="17">
        <v>1478000</v>
      </c>
      <c r="F23" s="18">
        <v>1729000</v>
      </c>
    </row>
    <row r="24" spans="1:6" x14ac:dyDescent="0.3">
      <c r="A24" s="11">
        <v>272</v>
      </c>
      <c r="B24" s="24" t="s">
        <v>19</v>
      </c>
      <c r="C24" s="24"/>
      <c r="D24" s="24"/>
      <c r="E24" s="17">
        <v>5531000</v>
      </c>
      <c r="F24" s="18">
        <v>7552000</v>
      </c>
    </row>
    <row r="25" spans="1:6" x14ac:dyDescent="0.3">
      <c r="A25" s="11">
        <v>275</v>
      </c>
      <c r="B25" s="24" t="s">
        <v>20</v>
      </c>
      <c r="C25" s="24"/>
      <c r="D25" s="24"/>
      <c r="E25" s="27">
        <v>29394000</v>
      </c>
      <c r="F25" s="18">
        <v>38551000</v>
      </c>
    </row>
    <row r="26" spans="1:6" x14ac:dyDescent="0.3">
      <c r="A26" s="11">
        <v>283</v>
      </c>
      <c r="B26" s="24" t="s">
        <v>21</v>
      </c>
      <c r="C26" s="24"/>
      <c r="D26" s="24"/>
      <c r="E26" s="17">
        <v>0</v>
      </c>
      <c r="F26" s="18">
        <v>760000</v>
      </c>
    </row>
    <row r="27" spans="1:6" x14ac:dyDescent="0.3">
      <c r="A27" s="15">
        <v>285</v>
      </c>
      <c r="B27" s="16" t="s">
        <v>22</v>
      </c>
      <c r="C27" s="16"/>
      <c r="D27" s="16"/>
      <c r="E27" s="17">
        <v>33238000</v>
      </c>
      <c r="F27" s="18">
        <v>34610000</v>
      </c>
    </row>
    <row r="28" spans="1:6" x14ac:dyDescent="0.3">
      <c r="A28" s="15">
        <v>286</v>
      </c>
      <c r="B28" s="16" t="s">
        <v>23</v>
      </c>
      <c r="C28" s="16"/>
      <c r="D28" s="16"/>
      <c r="E28" s="17">
        <v>3780000</v>
      </c>
      <c r="F28" s="18">
        <v>3868000</v>
      </c>
    </row>
    <row r="29" spans="1:6" x14ac:dyDescent="0.3">
      <c r="A29" s="11">
        <v>289</v>
      </c>
      <c r="B29" s="24" t="s">
        <v>24</v>
      </c>
      <c r="C29" s="24"/>
      <c r="D29" s="24"/>
      <c r="E29" s="17">
        <v>10072000</v>
      </c>
      <c r="F29" s="18">
        <v>12156000</v>
      </c>
    </row>
    <row r="30" spans="1:6" x14ac:dyDescent="0.3">
      <c r="A30" s="15">
        <v>296</v>
      </c>
      <c r="B30" s="16" t="s">
        <v>25</v>
      </c>
      <c r="C30" s="16"/>
      <c r="D30" s="16"/>
      <c r="E30" s="17">
        <v>21000000</v>
      </c>
      <c r="F30" s="18">
        <v>22261000</v>
      </c>
    </row>
    <row r="31" spans="1:6" x14ac:dyDescent="0.3">
      <c r="A31" s="15">
        <v>821</v>
      </c>
      <c r="B31" s="16" t="s">
        <v>26</v>
      </c>
      <c r="C31" s="16"/>
      <c r="D31" s="16"/>
      <c r="E31" s="17">
        <v>750000</v>
      </c>
      <c r="F31" s="18">
        <v>833000</v>
      </c>
    </row>
    <row r="32" spans="1:6" ht="15" thickBot="1" x14ac:dyDescent="0.35">
      <c r="A32" s="15">
        <v>885</v>
      </c>
      <c r="B32" s="16" t="s">
        <v>27</v>
      </c>
      <c r="C32" s="16"/>
      <c r="D32" s="16"/>
      <c r="E32" s="17">
        <v>6385000</v>
      </c>
      <c r="F32" s="18">
        <v>6545000</v>
      </c>
    </row>
    <row r="33" spans="1:6" ht="15" thickBot="1" x14ac:dyDescent="0.35">
      <c r="A33" s="34" t="s">
        <v>28</v>
      </c>
      <c r="B33" s="35"/>
      <c r="C33" s="35"/>
      <c r="D33" s="35"/>
      <c r="E33" s="36">
        <f>SUM(E23:E32)</f>
        <v>111628000</v>
      </c>
      <c r="F33" s="37">
        <f t="shared" ref="F33" si="3">SUM(F23:F32)</f>
        <v>128865000</v>
      </c>
    </row>
    <row r="34" spans="1:6" x14ac:dyDescent="0.3">
      <c r="A34" s="13"/>
      <c r="B34" s="13"/>
      <c r="C34" s="13"/>
      <c r="D34" s="13"/>
      <c r="E34" s="17"/>
      <c r="F34" s="18"/>
    </row>
    <row r="35" spans="1:6" x14ac:dyDescent="0.3">
      <c r="A35" s="10" t="s">
        <v>29</v>
      </c>
      <c r="B35" s="39"/>
      <c r="C35" s="39"/>
      <c r="D35" s="39"/>
      <c r="E35" s="17"/>
      <c r="F35" s="18"/>
    </row>
    <row r="36" spans="1:6" x14ac:dyDescent="0.3">
      <c r="A36" s="15">
        <v>91</v>
      </c>
      <c r="B36" s="16" t="s">
        <v>30</v>
      </c>
      <c r="C36" s="16"/>
      <c r="D36" s="16"/>
      <c r="E36" s="17">
        <v>13125000</v>
      </c>
      <c r="F36" s="18">
        <v>14400000</v>
      </c>
    </row>
    <row r="37" spans="1:6" x14ac:dyDescent="0.3">
      <c r="A37" s="15">
        <v>112</v>
      </c>
      <c r="B37" s="16" t="s">
        <v>31</v>
      </c>
      <c r="C37" s="16"/>
      <c r="D37" s="16"/>
      <c r="E37" s="17">
        <v>0</v>
      </c>
      <c r="F37" s="18">
        <v>1357000</v>
      </c>
    </row>
    <row r="38" spans="1:6" x14ac:dyDescent="0.3">
      <c r="A38" s="15">
        <v>201</v>
      </c>
      <c r="B38" s="16" t="s">
        <v>32</v>
      </c>
      <c r="C38" s="16"/>
      <c r="D38" s="16"/>
      <c r="E38" s="17">
        <v>8900000</v>
      </c>
      <c r="F38" s="18">
        <v>8901000</v>
      </c>
    </row>
    <row r="39" spans="1:6" x14ac:dyDescent="0.3">
      <c r="A39" s="15">
        <v>517</v>
      </c>
      <c r="B39" s="16" t="s">
        <v>33</v>
      </c>
      <c r="C39" s="16"/>
      <c r="D39" s="16"/>
      <c r="E39" s="17">
        <v>1248000</v>
      </c>
      <c r="F39" s="18">
        <v>1271000</v>
      </c>
    </row>
    <row r="40" spans="1:6" x14ac:dyDescent="0.3">
      <c r="A40" s="15">
        <v>530</v>
      </c>
      <c r="B40" s="16" t="s">
        <v>34</v>
      </c>
      <c r="C40" s="16"/>
      <c r="D40" s="16"/>
      <c r="E40" s="17">
        <v>30550000</v>
      </c>
      <c r="F40" s="18">
        <v>31634000</v>
      </c>
    </row>
    <row r="41" spans="1:6" x14ac:dyDescent="0.3">
      <c r="A41" s="15">
        <v>610</v>
      </c>
      <c r="B41" s="16" t="s">
        <v>35</v>
      </c>
      <c r="C41" s="16"/>
      <c r="D41" s="16"/>
      <c r="E41" s="17">
        <v>24062779</v>
      </c>
      <c r="F41" s="41">
        <v>25265918</v>
      </c>
    </row>
    <row r="42" spans="1:6" ht="15" thickBot="1" x14ac:dyDescent="0.35">
      <c r="A42" s="15">
        <v>615</v>
      </c>
      <c r="B42" s="16" t="s">
        <v>36</v>
      </c>
      <c r="C42" s="16"/>
      <c r="D42" s="16"/>
      <c r="E42" s="17">
        <v>9168000</v>
      </c>
      <c r="F42" s="18">
        <v>9607000</v>
      </c>
    </row>
    <row r="43" spans="1:6" ht="15" thickBot="1" x14ac:dyDescent="0.35">
      <c r="A43" s="34" t="s">
        <v>37</v>
      </c>
      <c r="B43" s="35"/>
      <c r="C43" s="35"/>
      <c r="D43" s="35"/>
      <c r="E43" s="36">
        <f>SUM(E36:E42)</f>
        <v>87053779</v>
      </c>
      <c r="F43" s="37">
        <f t="shared" ref="F43" si="4">SUM(F36:F42)</f>
        <v>92435918</v>
      </c>
    </row>
    <row r="44" spans="1:6" x14ac:dyDescent="0.3">
      <c r="A44" s="38"/>
      <c r="B44" s="38"/>
      <c r="C44" s="38"/>
      <c r="D44" s="38"/>
      <c r="E44" s="42"/>
      <c r="F44" s="43"/>
    </row>
    <row r="45" spans="1:6" x14ac:dyDescent="0.3">
      <c r="A45" s="10" t="s">
        <v>38</v>
      </c>
      <c r="B45" s="38"/>
      <c r="C45" s="38"/>
      <c r="D45" s="38"/>
      <c r="E45" s="17"/>
      <c r="F45" s="18"/>
    </row>
    <row r="46" spans="1:6" x14ac:dyDescent="0.3">
      <c r="A46" s="10"/>
      <c r="B46" s="44" t="s">
        <v>39</v>
      </c>
      <c r="C46" s="44"/>
      <c r="D46" s="44"/>
      <c r="E46" s="17"/>
      <c r="F46" s="18"/>
    </row>
    <row r="47" spans="1:6" x14ac:dyDescent="0.3">
      <c r="A47" s="15">
        <v>301</v>
      </c>
      <c r="B47" s="16" t="s">
        <v>40</v>
      </c>
      <c r="C47" s="16"/>
      <c r="D47" s="16"/>
      <c r="E47" s="17">
        <v>40275000</v>
      </c>
      <c r="F47" s="18">
        <v>41999000</v>
      </c>
    </row>
    <row r="48" spans="1:6" x14ac:dyDescent="0.3">
      <c r="A48" s="15">
        <v>302</v>
      </c>
      <c r="B48" s="16" t="s">
        <v>41</v>
      </c>
      <c r="C48" s="16"/>
      <c r="D48" s="16"/>
      <c r="E48" s="17">
        <v>9256000</v>
      </c>
      <c r="F48" s="18">
        <v>9455000</v>
      </c>
    </row>
    <row r="49" spans="1:6" x14ac:dyDescent="0.3">
      <c r="A49" s="15">
        <v>303</v>
      </c>
      <c r="B49" s="16" t="s">
        <v>42</v>
      </c>
      <c r="C49" s="16"/>
      <c r="D49" s="16"/>
      <c r="E49" s="17">
        <v>17409000</v>
      </c>
      <c r="F49" s="18">
        <v>18386000</v>
      </c>
    </row>
    <row r="50" spans="1:6" x14ac:dyDescent="0.3">
      <c r="A50" s="15">
        <v>304</v>
      </c>
      <c r="B50" s="16" t="s">
        <v>43</v>
      </c>
      <c r="C50" s="16"/>
      <c r="D50" s="16"/>
      <c r="E50" s="17">
        <v>54200000</v>
      </c>
      <c r="F50" s="18">
        <v>56925000</v>
      </c>
    </row>
    <row r="51" spans="1:6" x14ac:dyDescent="0.3">
      <c r="A51" s="15">
        <v>305</v>
      </c>
      <c r="B51" s="16" t="s">
        <v>44</v>
      </c>
      <c r="C51" s="16"/>
      <c r="D51" s="16"/>
      <c r="E51" s="17">
        <v>43300000</v>
      </c>
      <c r="F51" s="18">
        <v>44194000</v>
      </c>
    </row>
    <row r="52" spans="1:6" x14ac:dyDescent="0.3">
      <c r="A52" s="15">
        <v>306</v>
      </c>
      <c r="B52" s="16" t="s">
        <v>45</v>
      </c>
      <c r="C52" s="16"/>
      <c r="D52" s="16"/>
      <c r="E52" s="17">
        <v>10497000</v>
      </c>
      <c r="F52" s="18">
        <v>10599000</v>
      </c>
    </row>
    <row r="53" spans="1:6" x14ac:dyDescent="0.3">
      <c r="A53" s="15">
        <v>307</v>
      </c>
      <c r="B53" s="16" t="s">
        <v>46</v>
      </c>
      <c r="C53" s="16"/>
      <c r="D53" s="16"/>
      <c r="E53" s="17">
        <v>13675000</v>
      </c>
      <c r="F53" s="18">
        <v>14420000</v>
      </c>
    </row>
    <row r="54" spans="1:6" x14ac:dyDescent="0.3">
      <c r="A54" s="15">
        <v>308</v>
      </c>
      <c r="B54" s="16" t="s">
        <v>47</v>
      </c>
      <c r="C54" s="16"/>
      <c r="D54" s="16"/>
      <c r="E54" s="17">
        <v>9130000</v>
      </c>
      <c r="F54" s="18">
        <v>9312000</v>
      </c>
    </row>
    <row r="55" spans="1:6" x14ac:dyDescent="0.3">
      <c r="A55" s="21"/>
      <c r="B55" s="21" t="s">
        <v>48</v>
      </c>
      <c r="C55" s="21"/>
      <c r="D55" s="21"/>
      <c r="E55" s="22">
        <f>SUM(E47:E54)</f>
        <v>197742000</v>
      </c>
      <c r="F55" s="23">
        <f t="shared" ref="F55" si="5">SUM(F47:F54)</f>
        <v>205290000</v>
      </c>
    </row>
    <row r="56" spans="1:6" x14ac:dyDescent="0.3">
      <c r="A56" s="45"/>
      <c r="B56" s="24"/>
      <c r="C56" s="24"/>
      <c r="D56" s="24"/>
      <c r="E56" s="17"/>
      <c r="F56" s="18"/>
    </row>
    <row r="57" spans="1:6" x14ac:dyDescent="0.3">
      <c r="A57" s="15"/>
      <c r="B57" s="46" t="s">
        <v>49</v>
      </c>
      <c r="C57" s="46"/>
      <c r="D57" s="46"/>
      <c r="E57" s="17"/>
      <c r="F57" s="18"/>
    </row>
    <row r="58" spans="1:6" x14ac:dyDescent="0.3">
      <c r="A58" s="15">
        <v>540</v>
      </c>
      <c r="B58" s="16" t="s">
        <v>50</v>
      </c>
      <c r="C58" s="16"/>
      <c r="D58" s="16"/>
      <c r="E58" s="17">
        <v>229167000</v>
      </c>
      <c r="F58" s="18">
        <v>240606000</v>
      </c>
    </row>
    <row r="59" spans="1:6" x14ac:dyDescent="0.3">
      <c r="A59" s="15">
        <v>541</v>
      </c>
      <c r="B59" s="16" t="s">
        <v>51</v>
      </c>
      <c r="C59" s="16"/>
      <c r="D59" s="16"/>
      <c r="E59" s="17">
        <v>214877000</v>
      </c>
      <c r="F59" s="18">
        <v>241161000</v>
      </c>
    </row>
    <row r="60" spans="1:6" x14ac:dyDescent="0.3">
      <c r="A60" s="15">
        <v>542</v>
      </c>
      <c r="B60" s="16" t="s">
        <v>52</v>
      </c>
      <c r="C60" s="16"/>
      <c r="D60" s="16"/>
      <c r="E60" s="17">
        <v>75335000</v>
      </c>
      <c r="F60" s="18">
        <v>79388000</v>
      </c>
    </row>
    <row r="61" spans="1:6" x14ac:dyDescent="0.3">
      <c r="A61" s="21"/>
      <c r="B61" s="21" t="s">
        <v>53</v>
      </c>
      <c r="C61" s="21"/>
      <c r="D61" s="21"/>
      <c r="E61" s="22">
        <f>SUM(E58:E60)</f>
        <v>519379000</v>
      </c>
      <c r="F61" s="23">
        <f t="shared" ref="F61" si="6">SUM(F58:F60)</f>
        <v>561155000</v>
      </c>
    </row>
    <row r="62" spans="1:6" ht="15" thickBot="1" x14ac:dyDescent="0.35">
      <c r="A62" s="47">
        <v>845</v>
      </c>
      <c r="B62" s="24" t="s">
        <v>54</v>
      </c>
      <c r="C62" s="24"/>
      <c r="D62" s="24"/>
      <c r="E62" s="17">
        <v>292000</v>
      </c>
      <c r="F62" s="18">
        <v>297000</v>
      </c>
    </row>
    <row r="63" spans="1:6" ht="15" thickBot="1" x14ac:dyDescent="0.35">
      <c r="A63" s="34" t="s">
        <v>55</v>
      </c>
      <c r="B63" s="35"/>
      <c r="C63" s="35"/>
      <c r="D63" s="35"/>
      <c r="E63" s="36">
        <f>SUM(E62,E61,E55)</f>
        <v>717413000</v>
      </c>
      <c r="F63" s="37">
        <f t="shared" ref="F63" si="7">SUM(F62,F61,F55)</f>
        <v>766742000</v>
      </c>
    </row>
    <row r="64" spans="1:6" x14ac:dyDescent="0.3">
      <c r="A64" s="48"/>
      <c r="B64" s="39"/>
      <c r="C64" s="39"/>
      <c r="D64" s="39"/>
      <c r="E64" s="49"/>
      <c r="F64" s="50"/>
    </row>
    <row r="65" spans="1:6" x14ac:dyDescent="0.3">
      <c r="A65" s="10" t="s">
        <v>56</v>
      </c>
      <c r="B65" s="38"/>
      <c r="C65" s="38"/>
      <c r="D65" s="38"/>
      <c r="E65" s="17"/>
      <c r="F65" s="18"/>
    </row>
    <row r="66" spans="1:6" x14ac:dyDescent="0.3">
      <c r="A66" s="38"/>
      <c r="B66" s="51" t="s">
        <v>57</v>
      </c>
      <c r="C66" s="51"/>
      <c r="D66" s="51"/>
      <c r="E66" s="17"/>
      <c r="F66" s="18"/>
    </row>
    <row r="67" spans="1:6" x14ac:dyDescent="0.3">
      <c r="A67" s="15">
        <v>207</v>
      </c>
      <c r="B67" s="16" t="s">
        <v>58</v>
      </c>
      <c r="C67" s="16"/>
      <c r="D67" s="16"/>
      <c r="E67" s="17">
        <v>0</v>
      </c>
      <c r="F67" s="18">
        <v>1310000</v>
      </c>
    </row>
    <row r="68" spans="1:6" x14ac:dyDescent="0.3">
      <c r="A68" s="15">
        <v>700</v>
      </c>
      <c r="B68" s="16" t="s">
        <v>59</v>
      </c>
      <c r="C68" s="16"/>
      <c r="D68" s="16"/>
      <c r="E68" s="17">
        <v>28150000</v>
      </c>
      <c r="F68" s="18">
        <v>29416000</v>
      </c>
    </row>
    <row r="69" spans="1:6" x14ac:dyDescent="0.3">
      <c r="A69" s="15">
        <v>930</v>
      </c>
      <c r="B69" s="16" t="s">
        <v>60</v>
      </c>
      <c r="C69" s="16"/>
      <c r="D69" s="16"/>
      <c r="E69" s="17">
        <v>92000</v>
      </c>
      <c r="F69" s="18">
        <v>92000</v>
      </c>
    </row>
    <row r="70" spans="1:6" x14ac:dyDescent="0.3">
      <c r="A70" s="15">
        <v>931</v>
      </c>
      <c r="B70" s="16" t="s">
        <v>61</v>
      </c>
      <c r="C70" s="16"/>
      <c r="D70" s="16"/>
      <c r="E70" s="17">
        <v>92000</v>
      </c>
      <c r="F70" s="18">
        <v>92000</v>
      </c>
    </row>
    <row r="71" spans="1:6" x14ac:dyDescent="0.3">
      <c r="A71" s="15">
        <v>940</v>
      </c>
      <c r="B71" s="16" t="s">
        <v>62</v>
      </c>
      <c r="C71" s="16"/>
      <c r="D71" s="16"/>
      <c r="E71" s="17">
        <v>16600000</v>
      </c>
      <c r="F71" s="18">
        <v>19420000</v>
      </c>
    </row>
    <row r="72" spans="1:6" x14ac:dyDescent="0.3">
      <c r="A72" s="15">
        <v>991</v>
      </c>
      <c r="B72" s="16" t="s">
        <v>63</v>
      </c>
      <c r="C72" s="16"/>
      <c r="D72" s="16"/>
      <c r="E72" s="17">
        <v>1488000</v>
      </c>
      <c r="F72" s="18">
        <v>1568000</v>
      </c>
    </row>
    <row r="73" spans="1:6" x14ac:dyDescent="0.3">
      <c r="A73" s="15">
        <v>992</v>
      </c>
      <c r="B73" s="24" t="s">
        <v>64</v>
      </c>
      <c r="C73" s="24"/>
      <c r="D73" s="24"/>
      <c r="E73" s="17">
        <v>1488000</v>
      </c>
      <c r="F73" s="18">
        <v>1567000</v>
      </c>
    </row>
    <row r="74" spans="1:6" x14ac:dyDescent="0.3">
      <c r="A74" s="11">
        <v>993</v>
      </c>
      <c r="B74" s="16" t="s">
        <v>65</v>
      </c>
      <c r="C74" s="16"/>
      <c r="D74" s="16"/>
      <c r="E74" s="17">
        <v>4637000</v>
      </c>
      <c r="F74" s="18">
        <v>5330000</v>
      </c>
    </row>
    <row r="75" spans="1:6" x14ac:dyDescent="0.3">
      <c r="A75" s="15">
        <v>994</v>
      </c>
      <c r="B75" s="24" t="s">
        <v>66</v>
      </c>
      <c r="C75" s="24"/>
      <c r="D75" s="24"/>
      <c r="E75" s="17">
        <v>1488000</v>
      </c>
      <c r="F75" s="18">
        <v>1568000</v>
      </c>
    </row>
    <row r="76" spans="1:6" x14ac:dyDescent="0.3">
      <c r="A76" s="28"/>
      <c r="B76" s="28" t="s">
        <v>67</v>
      </c>
      <c r="C76" s="28"/>
      <c r="D76" s="28"/>
      <c r="E76" s="22">
        <f>SUM(E67:E75)</f>
        <v>54035000</v>
      </c>
      <c r="F76" s="23">
        <f t="shared" ref="F76" si="8">SUM(F67:F75)</f>
        <v>60363000</v>
      </c>
    </row>
    <row r="77" spans="1:6" x14ac:dyDescent="0.3">
      <c r="A77" s="31"/>
      <c r="B77" s="31"/>
      <c r="C77" s="31"/>
      <c r="D77" s="31"/>
      <c r="E77" s="25"/>
      <c r="F77" s="26"/>
    </row>
    <row r="78" spans="1:6" x14ac:dyDescent="0.3">
      <c r="A78" s="31"/>
      <c r="B78" s="52" t="s">
        <v>68</v>
      </c>
      <c r="C78" s="52"/>
      <c r="D78" s="52"/>
      <c r="E78" s="17"/>
      <c r="F78" s="18"/>
    </row>
    <row r="79" spans="1:6" x14ac:dyDescent="0.3">
      <c r="A79" s="11">
        <v>560</v>
      </c>
      <c r="B79" s="16" t="s">
        <v>69</v>
      </c>
      <c r="C79" s="16"/>
      <c r="D79" s="16"/>
      <c r="E79" s="17">
        <v>20545000</v>
      </c>
      <c r="F79" s="18">
        <v>20920000</v>
      </c>
    </row>
    <row r="80" spans="1:6" x14ac:dyDescent="0.3">
      <c r="A80" s="11">
        <v>701</v>
      </c>
      <c r="B80" s="16" t="s">
        <v>70</v>
      </c>
      <c r="C80" s="16"/>
      <c r="D80" s="16"/>
      <c r="E80" s="17">
        <v>53500000</v>
      </c>
      <c r="F80" s="18">
        <v>53500000</v>
      </c>
    </row>
    <row r="81" spans="1:6" x14ac:dyDescent="0.3">
      <c r="A81" s="11">
        <v>941</v>
      </c>
      <c r="B81" s="16" t="s">
        <v>71</v>
      </c>
      <c r="C81" s="16"/>
      <c r="D81" s="16"/>
      <c r="E81" s="17">
        <v>4800000</v>
      </c>
      <c r="F81" s="18">
        <v>5600000</v>
      </c>
    </row>
    <row r="82" spans="1:6" x14ac:dyDescent="0.3">
      <c r="A82" s="28"/>
      <c r="B82" s="28" t="s">
        <v>72</v>
      </c>
      <c r="C82" s="28"/>
      <c r="D82" s="28"/>
      <c r="E82" s="22">
        <f>SUM(E79:E81)</f>
        <v>78845000</v>
      </c>
      <c r="F82" s="23">
        <f>SUM(F79:F81)</f>
        <v>80020000</v>
      </c>
    </row>
    <row r="83" spans="1:6" x14ac:dyDescent="0.3">
      <c r="A83" s="31"/>
      <c r="B83" s="31"/>
      <c r="C83" s="31"/>
      <c r="D83" s="31"/>
      <c r="E83" s="25"/>
      <c r="F83" s="26"/>
    </row>
    <row r="84" spans="1:6" x14ac:dyDescent="0.3">
      <c r="A84" s="53"/>
      <c r="B84" s="53" t="s">
        <v>73</v>
      </c>
      <c r="C84" s="53"/>
      <c r="D84" s="53"/>
      <c r="E84" s="17"/>
      <c r="F84" s="18"/>
    </row>
    <row r="85" spans="1:6" x14ac:dyDescent="0.3">
      <c r="A85" s="15">
        <v>311</v>
      </c>
      <c r="B85" s="16" t="s">
        <v>74</v>
      </c>
      <c r="C85" s="16"/>
      <c r="D85" s="16"/>
      <c r="E85" s="17">
        <v>2311000</v>
      </c>
      <c r="F85" s="18">
        <v>2358000</v>
      </c>
    </row>
    <row r="86" spans="1:6" x14ac:dyDescent="0.3">
      <c r="A86" s="15">
        <v>312</v>
      </c>
      <c r="B86" s="16" t="s">
        <v>75</v>
      </c>
      <c r="C86" s="16"/>
      <c r="D86" s="16"/>
      <c r="E86" s="17">
        <v>2450000</v>
      </c>
      <c r="F86" s="18">
        <v>2498000</v>
      </c>
    </row>
    <row r="87" spans="1:6" x14ac:dyDescent="0.3">
      <c r="A87" s="15">
        <v>321</v>
      </c>
      <c r="B87" s="16" t="s">
        <v>76</v>
      </c>
      <c r="C87" s="16"/>
      <c r="D87" s="16"/>
      <c r="E87" s="17">
        <v>1106000</v>
      </c>
      <c r="F87" s="18">
        <v>1129000</v>
      </c>
    </row>
    <row r="88" spans="1:6" x14ac:dyDescent="0.3">
      <c r="A88" s="15">
        <v>322</v>
      </c>
      <c r="B88" s="16" t="s">
        <v>77</v>
      </c>
      <c r="C88" s="16"/>
      <c r="D88" s="16"/>
      <c r="E88" s="17">
        <v>1057000</v>
      </c>
      <c r="F88" s="18">
        <v>1076000</v>
      </c>
    </row>
    <row r="89" spans="1:6" x14ac:dyDescent="0.3">
      <c r="A89" s="15">
        <v>331</v>
      </c>
      <c r="B89" s="16" t="s">
        <v>78</v>
      </c>
      <c r="C89" s="16"/>
      <c r="D89" s="16"/>
      <c r="E89" s="17">
        <v>1993000</v>
      </c>
      <c r="F89" s="18">
        <v>2032000</v>
      </c>
    </row>
    <row r="90" spans="1:6" x14ac:dyDescent="0.3">
      <c r="A90" s="15">
        <v>332</v>
      </c>
      <c r="B90" s="16" t="s">
        <v>79</v>
      </c>
      <c r="C90" s="16"/>
      <c r="D90" s="16"/>
      <c r="E90" s="17">
        <v>1302000</v>
      </c>
      <c r="F90" s="18">
        <v>1328000</v>
      </c>
    </row>
    <row r="91" spans="1:6" x14ac:dyDescent="0.3">
      <c r="A91" s="15">
        <v>341</v>
      </c>
      <c r="B91" s="16" t="s">
        <v>80</v>
      </c>
      <c r="C91" s="16"/>
      <c r="D91" s="16"/>
      <c r="E91" s="17">
        <v>3173000</v>
      </c>
      <c r="F91" s="18">
        <v>3242000</v>
      </c>
    </row>
    <row r="92" spans="1:6" x14ac:dyDescent="0.3">
      <c r="A92" s="15">
        <v>342</v>
      </c>
      <c r="B92" s="16" t="s">
        <v>81</v>
      </c>
      <c r="C92" s="16"/>
      <c r="D92" s="16"/>
      <c r="E92" s="17">
        <v>1680000</v>
      </c>
      <c r="F92" s="18">
        <v>1715000</v>
      </c>
    </row>
    <row r="93" spans="1:6" x14ac:dyDescent="0.3">
      <c r="A93" s="15">
        <v>351</v>
      </c>
      <c r="B93" s="16" t="s">
        <v>82</v>
      </c>
      <c r="C93" s="16"/>
      <c r="D93" s="16"/>
      <c r="E93" s="17">
        <v>2407000</v>
      </c>
      <c r="F93" s="18">
        <v>2459000</v>
      </c>
    </row>
    <row r="94" spans="1:6" x14ac:dyDescent="0.3">
      <c r="A94" s="15">
        <v>352</v>
      </c>
      <c r="B94" s="16" t="s">
        <v>83</v>
      </c>
      <c r="C94" s="16"/>
      <c r="D94" s="16"/>
      <c r="E94" s="17">
        <v>3403000</v>
      </c>
      <c r="F94" s="18">
        <v>3468000</v>
      </c>
    </row>
    <row r="95" spans="1:6" x14ac:dyDescent="0.3">
      <c r="A95" s="15">
        <v>361</v>
      </c>
      <c r="B95" s="16" t="s">
        <v>84</v>
      </c>
      <c r="C95" s="16"/>
      <c r="D95" s="16"/>
      <c r="E95" s="17">
        <v>806000</v>
      </c>
      <c r="F95" s="18">
        <v>823000</v>
      </c>
    </row>
    <row r="96" spans="1:6" x14ac:dyDescent="0.3">
      <c r="A96" s="15">
        <v>362</v>
      </c>
      <c r="B96" s="16" t="s">
        <v>85</v>
      </c>
      <c r="C96" s="16"/>
      <c r="D96" s="16"/>
      <c r="E96" s="17">
        <v>905000</v>
      </c>
      <c r="F96" s="18">
        <v>920000</v>
      </c>
    </row>
    <row r="97" spans="1:6" x14ac:dyDescent="0.3">
      <c r="A97" s="15">
        <v>371</v>
      </c>
      <c r="B97" s="16" t="s">
        <v>86</v>
      </c>
      <c r="C97" s="16"/>
      <c r="D97" s="16"/>
      <c r="E97" s="17">
        <v>1286000</v>
      </c>
      <c r="F97" s="18">
        <v>1308000</v>
      </c>
    </row>
    <row r="98" spans="1:6" x14ac:dyDescent="0.3">
      <c r="A98" s="15">
        <v>372</v>
      </c>
      <c r="B98" s="16" t="s">
        <v>87</v>
      </c>
      <c r="C98" s="16"/>
      <c r="D98" s="16"/>
      <c r="E98" s="17">
        <v>1127000</v>
      </c>
      <c r="F98" s="18">
        <v>1148000</v>
      </c>
    </row>
    <row r="99" spans="1:6" x14ac:dyDescent="0.3">
      <c r="A99" s="15">
        <v>381</v>
      </c>
      <c r="B99" s="16" t="s">
        <v>88</v>
      </c>
      <c r="C99" s="16"/>
      <c r="D99" s="16"/>
      <c r="E99" s="17">
        <v>1424000</v>
      </c>
      <c r="F99" s="18">
        <v>1450000</v>
      </c>
    </row>
    <row r="100" spans="1:6" x14ac:dyDescent="0.3">
      <c r="A100" s="15">
        <v>382</v>
      </c>
      <c r="B100" s="16" t="s">
        <v>89</v>
      </c>
      <c r="C100" s="16"/>
      <c r="D100" s="16"/>
      <c r="E100" s="17">
        <v>1221000</v>
      </c>
      <c r="F100" s="18">
        <v>1236000</v>
      </c>
    </row>
    <row r="101" spans="1:6" x14ac:dyDescent="0.3">
      <c r="A101" s="21"/>
      <c r="B101" s="21" t="s">
        <v>90</v>
      </c>
      <c r="C101" s="21"/>
      <c r="D101" s="21"/>
      <c r="E101" s="22">
        <f>SUM(E85:E100)</f>
        <v>27651000</v>
      </c>
      <c r="F101" s="23">
        <f t="shared" ref="F101" si="9">SUM(F85:F100)</f>
        <v>28190000</v>
      </c>
    </row>
    <row r="102" spans="1:6" x14ac:dyDescent="0.3">
      <c r="A102" s="24"/>
      <c r="B102" s="24"/>
      <c r="C102" s="24"/>
      <c r="D102" s="24"/>
      <c r="E102" s="25"/>
      <c r="F102" s="26"/>
    </row>
    <row r="103" spans="1:6" x14ac:dyDescent="0.3">
      <c r="A103" s="24"/>
      <c r="B103" s="53" t="s">
        <v>91</v>
      </c>
      <c r="C103" s="53"/>
      <c r="D103" s="53"/>
      <c r="E103" s="25"/>
      <c r="F103" s="26"/>
    </row>
    <row r="104" spans="1:6" x14ac:dyDescent="0.3">
      <c r="A104" s="15">
        <v>213</v>
      </c>
      <c r="B104" s="16" t="s">
        <v>92</v>
      </c>
      <c r="C104" s="16"/>
      <c r="D104" s="16"/>
      <c r="E104" s="17">
        <v>8028000</v>
      </c>
      <c r="F104" s="18">
        <v>9706000</v>
      </c>
    </row>
    <row r="105" spans="1:6" x14ac:dyDescent="0.3">
      <c r="A105" s="15">
        <v>270</v>
      </c>
      <c r="B105" s="16" t="s">
        <v>93</v>
      </c>
      <c r="C105" s="16"/>
      <c r="D105" s="16"/>
      <c r="E105" s="17">
        <v>35400000</v>
      </c>
      <c r="F105" s="18">
        <v>36671000</v>
      </c>
    </row>
    <row r="106" spans="1:6" x14ac:dyDescent="0.3">
      <c r="A106" s="15">
        <v>510</v>
      </c>
      <c r="B106" s="16" t="s">
        <v>94</v>
      </c>
      <c r="C106" s="16"/>
      <c r="D106" s="16"/>
      <c r="E106" s="17">
        <v>28174000</v>
      </c>
      <c r="F106" s="18">
        <v>29155000</v>
      </c>
    </row>
    <row r="107" spans="1:6" x14ac:dyDescent="0.3">
      <c r="A107" s="11">
        <v>515</v>
      </c>
      <c r="B107" s="16" t="s">
        <v>95</v>
      </c>
      <c r="C107" s="16"/>
      <c r="D107" s="16"/>
      <c r="E107" s="27">
        <v>31514000</v>
      </c>
      <c r="F107" s="41">
        <v>26136000</v>
      </c>
    </row>
    <row r="108" spans="1:6" ht="28.8" x14ac:dyDescent="0.3">
      <c r="A108" s="11">
        <v>516</v>
      </c>
      <c r="B108" s="54" t="s">
        <v>163</v>
      </c>
      <c r="C108" s="54"/>
      <c r="D108" s="54"/>
      <c r="E108" s="27">
        <v>0</v>
      </c>
      <c r="F108" s="41">
        <v>12362000</v>
      </c>
    </row>
    <row r="109" spans="1:6" x14ac:dyDescent="0.3">
      <c r="A109" s="15">
        <v>545</v>
      </c>
      <c r="B109" s="16" t="s">
        <v>96</v>
      </c>
      <c r="C109" s="16"/>
      <c r="D109" s="16"/>
      <c r="E109" s="17">
        <v>88700000</v>
      </c>
      <c r="F109" s="18">
        <v>94280000</v>
      </c>
    </row>
    <row r="110" spans="1:6" x14ac:dyDescent="0.3">
      <c r="A110" s="15">
        <v>550</v>
      </c>
      <c r="B110" s="24" t="s">
        <v>97</v>
      </c>
      <c r="C110" s="24"/>
      <c r="D110" s="24"/>
      <c r="E110" s="17">
        <v>36178000</v>
      </c>
      <c r="F110" s="18">
        <v>38978000</v>
      </c>
    </row>
    <row r="111" spans="1:6" x14ac:dyDescent="0.3">
      <c r="A111" s="15">
        <v>601</v>
      </c>
      <c r="B111" s="16" t="s">
        <v>98</v>
      </c>
      <c r="C111" s="16"/>
      <c r="D111" s="16"/>
      <c r="E111" s="17">
        <v>2004000</v>
      </c>
      <c r="F111" s="18">
        <v>2564000</v>
      </c>
    </row>
    <row r="112" spans="1:6" x14ac:dyDescent="0.3">
      <c r="A112" s="15">
        <v>605</v>
      </c>
      <c r="B112" s="16" t="s">
        <v>99</v>
      </c>
      <c r="C112" s="16"/>
      <c r="D112" s="16"/>
      <c r="E112" s="17">
        <v>11732000</v>
      </c>
      <c r="F112" s="18">
        <v>11970000</v>
      </c>
    </row>
    <row r="113" spans="1:6" x14ac:dyDescent="0.3">
      <c r="A113" s="15">
        <v>840</v>
      </c>
      <c r="B113" s="16" t="s">
        <v>100</v>
      </c>
      <c r="C113" s="16"/>
      <c r="D113" s="16"/>
      <c r="E113" s="17">
        <v>85053000</v>
      </c>
      <c r="F113" s="18">
        <v>86494000</v>
      </c>
    </row>
    <row r="114" spans="1:6" x14ac:dyDescent="0.3">
      <c r="A114" s="15">
        <v>842</v>
      </c>
      <c r="B114" s="16" t="s">
        <v>101</v>
      </c>
      <c r="C114" s="16"/>
      <c r="D114" s="16"/>
      <c r="E114" s="17">
        <v>1629000</v>
      </c>
      <c r="F114" s="18">
        <v>1629000</v>
      </c>
    </row>
    <row r="115" spans="1:6" x14ac:dyDescent="0.3">
      <c r="A115" s="15">
        <v>880</v>
      </c>
      <c r="B115" s="16" t="s">
        <v>102</v>
      </c>
      <c r="C115" s="16"/>
      <c r="D115" s="16"/>
      <c r="E115" s="17">
        <v>25416000</v>
      </c>
      <c r="F115" s="18">
        <v>26408000</v>
      </c>
    </row>
    <row r="116" spans="1:6" ht="15" thickBot="1" x14ac:dyDescent="0.35">
      <c r="A116" s="55"/>
      <c r="B116" s="55" t="s">
        <v>103</v>
      </c>
      <c r="C116" s="55"/>
      <c r="D116" s="55"/>
      <c r="E116" s="56">
        <f>SUM(E104:E115)</f>
        <v>353828000</v>
      </c>
      <c r="F116" s="57">
        <f t="shared" ref="F116" si="10">SUM(F104:F115)</f>
        <v>376353000</v>
      </c>
    </row>
    <row r="117" spans="1:6" ht="15" thickBot="1" x14ac:dyDescent="0.35">
      <c r="A117" s="34" t="s">
        <v>104</v>
      </c>
      <c r="B117" s="35"/>
      <c r="C117" s="35"/>
      <c r="D117" s="35"/>
      <c r="E117" s="36">
        <f>SUM(E116,E101,E76,E82)</f>
        <v>514359000</v>
      </c>
      <c r="F117" s="37">
        <f>SUM(F116,F101,F76,F82)</f>
        <v>544926000</v>
      </c>
    </row>
    <row r="118" spans="1:6" ht="15" thickBot="1" x14ac:dyDescent="0.35">
      <c r="A118" s="58"/>
      <c r="B118" s="59"/>
      <c r="C118" s="59"/>
      <c r="D118" s="59"/>
      <c r="E118" s="60"/>
      <c r="F118" s="61"/>
    </row>
    <row r="119" spans="1:6" ht="15" thickBot="1" x14ac:dyDescent="0.35">
      <c r="A119" s="62" t="s">
        <v>105</v>
      </c>
      <c r="B119" s="63"/>
      <c r="C119" s="63"/>
      <c r="D119" s="63"/>
      <c r="E119" s="37">
        <f>SUM(E117,E63,E43,E33,E20)</f>
        <v>1618894779</v>
      </c>
      <c r="F119" s="37">
        <f>SUM(F117,F63,F43,F33,F20)</f>
        <v>1726489918</v>
      </c>
    </row>
    <row r="120" spans="1:6" x14ac:dyDescent="0.3">
      <c r="A120" s="38"/>
      <c r="B120" s="38"/>
      <c r="C120" s="38"/>
      <c r="D120" s="38"/>
      <c r="E120" s="17"/>
      <c r="F120" s="18"/>
    </row>
    <row r="121" spans="1:6" x14ac:dyDescent="0.3">
      <c r="A121" s="38"/>
      <c r="B121" s="38"/>
      <c r="C121" s="38"/>
      <c r="D121" s="38"/>
      <c r="E121" s="17"/>
      <c r="F121" s="18"/>
    </row>
    <row r="122" spans="1:6" x14ac:dyDescent="0.3">
      <c r="A122" s="53" t="s">
        <v>106</v>
      </c>
      <c r="B122" s="64"/>
      <c r="C122" s="64"/>
      <c r="D122" s="64"/>
      <c r="E122" s="25"/>
      <c r="F122" s="18"/>
    </row>
    <row r="123" spans="1:6" x14ac:dyDescent="0.3">
      <c r="A123" s="13">
        <v>100</v>
      </c>
      <c r="B123" s="24" t="s">
        <v>107</v>
      </c>
      <c r="C123" s="24"/>
      <c r="D123" s="24"/>
      <c r="E123" s="17">
        <v>8500000</v>
      </c>
      <c r="F123" s="18">
        <v>9328000</v>
      </c>
    </row>
    <row r="124" spans="1:6" x14ac:dyDescent="0.3">
      <c r="A124" s="13">
        <v>101</v>
      </c>
      <c r="B124" s="24" t="s">
        <v>108</v>
      </c>
      <c r="C124" s="24"/>
      <c r="D124" s="24"/>
      <c r="E124" s="17">
        <v>81225000</v>
      </c>
      <c r="F124" s="41">
        <v>89715000</v>
      </c>
    </row>
    <row r="125" spans="1:6" x14ac:dyDescent="0.3">
      <c r="A125" s="13">
        <v>102</v>
      </c>
      <c r="B125" s="24" t="s">
        <v>109</v>
      </c>
      <c r="C125" s="24"/>
      <c r="D125" s="24"/>
      <c r="E125" s="17">
        <v>70225000</v>
      </c>
      <c r="F125" s="41">
        <v>70715000</v>
      </c>
    </row>
    <row r="126" spans="1:6" x14ac:dyDescent="0.3">
      <c r="A126" s="13">
        <v>103</v>
      </c>
      <c r="B126" s="24" t="s">
        <v>110</v>
      </c>
      <c r="C126" s="24"/>
      <c r="D126" s="24"/>
      <c r="E126" s="17">
        <v>55225000</v>
      </c>
      <c r="F126" s="41">
        <v>55715000</v>
      </c>
    </row>
    <row r="127" spans="1:6" x14ac:dyDescent="0.3">
      <c r="A127" s="13">
        <v>104</v>
      </c>
      <c r="B127" s="24" t="s">
        <v>111</v>
      </c>
      <c r="C127" s="24"/>
      <c r="D127" s="24"/>
      <c r="E127" s="17">
        <v>60225000</v>
      </c>
      <c r="F127" s="41">
        <v>61715000</v>
      </c>
    </row>
    <row r="128" spans="1:6" x14ac:dyDescent="0.3">
      <c r="A128" s="13">
        <v>105</v>
      </c>
      <c r="B128" s="24" t="s">
        <v>112</v>
      </c>
      <c r="C128" s="24"/>
      <c r="D128" s="24"/>
      <c r="E128" s="17">
        <v>8000000</v>
      </c>
      <c r="F128" s="18">
        <v>0</v>
      </c>
    </row>
    <row r="129" spans="1:7" x14ac:dyDescent="0.3">
      <c r="A129" s="21"/>
      <c r="B129" s="21" t="s">
        <v>113</v>
      </c>
      <c r="C129" s="21"/>
      <c r="D129" s="21"/>
      <c r="E129" s="22">
        <f>SUM(E123:E128)</f>
        <v>283400000</v>
      </c>
      <c r="F129" s="23">
        <f t="shared" ref="F129" si="11">SUM(F123:F128)</f>
        <v>287188000</v>
      </c>
    </row>
    <row r="130" spans="1:7" x14ac:dyDescent="0.3">
      <c r="A130" s="65"/>
      <c r="B130" s="65"/>
      <c r="C130" s="65"/>
      <c r="D130" s="65"/>
      <c r="E130" s="66"/>
      <c r="F130" s="26"/>
    </row>
    <row r="131" spans="1:7" x14ac:dyDescent="0.3">
      <c r="A131" s="24"/>
      <c r="B131" s="24"/>
      <c r="C131" s="24"/>
      <c r="D131" s="24"/>
      <c r="E131" s="25"/>
      <c r="F131" s="26"/>
    </row>
    <row r="132" spans="1:7" x14ac:dyDescent="0.3">
      <c r="A132" s="24">
        <v>202</v>
      </c>
      <c r="B132" s="24" t="s">
        <v>165</v>
      </c>
      <c r="C132" s="24"/>
      <c r="D132" s="24"/>
      <c r="E132" s="49">
        <v>1172041882</v>
      </c>
      <c r="F132" s="50">
        <v>1258239638</v>
      </c>
    </row>
    <row r="133" spans="1:7" x14ac:dyDescent="0.3">
      <c r="A133" s="24"/>
      <c r="B133" s="24"/>
      <c r="C133" s="24"/>
      <c r="D133" s="24"/>
      <c r="E133" s="25"/>
      <c r="F133" s="26"/>
    </row>
    <row r="134" spans="1:7" x14ac:dyDescent="0.3">
      <c r="A134" s="24"/>
      <c r="B134" s="24"/>
      <c r="C134" s="24"/>
      <c r="D134" s="24"/>
      <c r="E134" s="25"/>
      <c r="F134" s="26"/>
    </row>
    <row r="135" spans="1:7" ht="15" thickBot="1" x14ac:dyDescent="0.35">
      <c r="A135" s="67" t="s">
        <v>114</v>
      </c>
      <c r="B135" s="67"/>
      <c r="C135" s="67"/>
      <c r="D135" s="67"/>
      <c r="E135" s="68">
        <f>+E119+E129+SUM(E132:E132)</f>
        <v>3074336661</v>
      </c>
      <c r="F135" s="68">
        <f>+F119+F129+SUM(F132:F132)</f>
        <v>3271917556</v>
      </c>
    </row>
    <row r="136" spans="1:7" ht="15" thickTop="1" x14ac:dyDescent="0.3">
      <c r="A136" s="38"/>
      <c r="B136" s="38"/>
      <c r="C136" s="38"/>
      <c r="D136" s="38"/>
      <c r="E136" s="13"/>
      <c r="F136" s="117"/>
      <c r="G136" s="117"/>
    </row>
    <row r="137" spans="1:7" x14ac:dyDescent="0.3">
      <c r="A137" s="69" t="s">
        <v>166</v>
      </c>
      <c r="B137" s="1"/>
      <c r="C137" s="1"/>
      <c r="D137" s="1"/>
      <c r="E137" s="70"/>
      <c r="F137" s="118"/>
      <c r="G137" s="118"/>
    </row>
    <row r="138" spans="1:7" x14ac:dyDescent="0.3">
      <c r="A138" s="69"/>
      <c r="B138" s="1"/>
      <c r="C138" s="1"/>
      <c r="D138" s="1"/>
      <c r="E138" s="70"/>
      <c r="F138" s="70"/>
      <c r="G138" s="70"/>
    </row>
    <row r="139" spans="1:7" ht="15" thickBot="1" x14ac:dyDescent="0.35">
      <c r="A139" s="71"/>
      <c r="B139" s="72"/>
      <c r="C139" s="72"/>
      <c r="D139" s="72"/>
      <c r="E139" s="73"/>
      <c r="F139" s="73"/>
      <c r="G139" s="73"/>
    </row>
    <row r="140" spans="1:7" ht="15" thickTop="1" x14ac:dyDescent="0.3">
      <c r="A140" s="74"/>
      <c r="B140" s="1"/>
      <c r="C140" s="1"/>
      <c r="D140" s="1"/>
      <c r="E140" s="70"/>
      <c r="F140" s="70"/>
      <c r="G140" s="70"/>
    </row>
    <row r="141" spans="1:7" x14ac:dyDescent="0.3">
      <c r="A141" s="74" t="s">
        <v>115</v>
      </c>
      <c r="B141" s="1"/>
      <c r="C141" s="1"/>
      <c r="D141" s="1"/>
      <c r="E141" s="70"/>
      <c r="F141" s="70"/>
      <c r="G141" s="70"/>
    </row>
    <row r="142" spans="1:7" ht="28.8" x14ac:dyDescent="0.3">
      <c r="A142" s="1"/>
      <c r="B142" s="1"/>
      <c r="C142" s="3" t="s">
        <v>116</v>
      </c>
      <c r="D142" s="75" t="s">
        <v>117</v>
      </c>
      <c r="E142" s="75" t="s">
        <v>118</v>
      </c>
      <c r="F142" s="75" t="s">
        <v>164</v>
      </c>
      <c r="G142" s="75" t="s">
        <v>119</v>
      </c>
    </row>
    <row r="143" spans="1:7" x14ac:dyDescent="0.3">
      <c r="A143" s="112" t="s">
        <v>107</v>
      </c>
      <c r="B143" s="112"/>
      <c r="C143" s="76" t="s">
        <v>6</v>
      </c>
      <c r="D143" s="77">
        <v>400000</v>
      </c>
      <c r="E143" s="78">
        <v>8782000</v>
      </c>
      <c r="F143" s="78">
        <v>146000</v>
      </c>
      <c r="G143" s="78">
        <f t="shared" ref="G143:G148" si="12">SUM(C143:F143)</f>
        <v>9328000</v>
      </c>
    </row>
    <row r="144" spans="1:7" x14ac:dyDescent="0.3">
      <c r="A144" s="113" t="s">
        <v>120</v>
      </c>
      <c r="B144" s="113"/>
      <c r="C144" s="79">
        <v>53000000</v>
      </c>
      <c r="D144" s="79">
        <v>10225000</v>
      </c>
      <c r="E144" s="79">
        <v>26000000</v>
      </c>
      <c r="F144" s="79">
        <v>490000</v>
      </c>
      <c r="G144" s="115">
        <f t="shared" si="12"/>
        <v>89715000</v>
      </c>
    </row>
    <row r="145" spans="1:7" x14ac:dyDescent="0.3">
      <c r="A145" s="113" t="s">
        <v>121</v>
      </c>
      <c r="B145" s="113"/>
      <c r="C145" s="79">
        <v>34000000</v>
      </c>
      <c r="D145" s="79">
        <v>10225000</v>
      </c>
      <c r="E145" s="79">
        <v>26000000</v>
      </c>
      <c r="F145" s="79">
        <v>490000</v>
      </c>
      <c r="G145" s="115">
        <f t="shared" si="12"/>
        <v>70715000</v>
      </c>
    </row>
    <row r="146" spans="1:7" x14ac:dyDescent="0.3">
      <c r="A146" s="113" t="s">
        <v>122</v>
      </c>
      <c r="B146" s="113"/>
      <c r="C146" s="79">
        <v>19000000</v>
      </c>
      <c r="D146" s="79">
        <v>10225000</v>
      </c>
      <c r="E146" s="79">
        <v>26000000</v>
      </c>
      <c r="F146" s="79">
        <v>490000</v>
      </c>
      <c r="G146" s="115">
        <f t="shared" si="12"/>
        <v>55715000</v>
      </c>
    </row>
    <row r="147" spans="1:7" x14ac:dyDescent="0.3">
      <c r="A147" s="114" t="s">
        <v>123</v>
      </c>
      <c r="B147" s="114"/>
      <c r="C147" s="80">
        <v>25000000</v>
      </c>
      <c r="D147" s="80">
        <v>10225000</v>
      </c>
      <c r="E147" s="80">
        <v>26000000</v>
      </c>
      <c r="F147" s="80">
        <v>490000</v>
      </c>
      <c r="G147" s="116">
        <f t="shared" si="12"/>
        <v>61715000</v>
      </c>
    </row>
    <row r="148" spans="1:7" x14ac:dyDescent="0.3">
      <c r="A148" s="114" t="s">
        <v>124</v>
      </c>
      <c r="B148" s="114"/>
      <c r="C148" s="80">
        <f>SUM(C143:C147)</f>
        <v>131000000</v>
      </c>
      <c r="D148" s="80">
        <f>SUM(D143:D147)</f>
        <v>41300000</v>
      </c>
      <c r="E148" s="80">
        <f>SUM(E143:E147)</f>
        <v>112782000</v>
      </c>
      <c r="F148" s="80">
        <f>SUM(F143:F147)</f>
        <v>2106000</v>
      </c>
      <c r="G148" s="80">
        <f t="shared" si="12"/>
        <v>287188000</v>
      </c>
    </row>
  </sheetData>
  <mergeCells count="2">
    <mergeCell ref="A1:F1"/>
    <mergeCell ref="A2:F2"/>
  </mergeCells>
  <pageMargins left="0.75" right="0.5" top="0.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A3" sqref="A3:F3"/>
    </sheetView>
  </sheetViews>
  <sheetFormatPr defaultRowHeight="14.4" x14ac:dyDescent="0.3"/>
  <cols>
    <col min="1" max="1" width="5.77734375" customWidth="1"/>
    <col min="2" max="2" width="27.77734375" customWidth="1"/>
    <col min="3" max="6" width="14.77734375" customWidth="1"/>
  </cols>
  <sheetData>
    <row r="1" spans="1:8" ht="21" x14ac:dyDescent="0.4">
      <c r="A1" s="124" t="s">
        <v>170</v>
      </c>
      <c r="B1" s="124"/>
      <c r="C1" s="124"/>
      <c r="D1" s="124"/>
      <c r="E1" s="124"/>
      <c r="F1" s="124"/>
      <c r="G1" s="81"/>
      <c r="H1" s="81"/>
    </row>
    <row r="2" spans="1:8" ht="18" x14ac:dyDescent="0.35">
      <c r="A2" s="125" t="s">
        <v>125</v>
      </c>
      <c r="B2" s="125"/>
      <c r="C2" s="125"/>
      <c r="D2" s="125"/>
      <c r="E2" s="125"/>
      <c r="F2" s="125"/>
    </row>
    <row r="3" spans="1:8" ht="14.4" customHeight="1" x14ac:dyDescent="0.3">
      <c r="A3" s="122" t="s">
        <v>169</v>
      </c>
      <c r="B3" s="122"/>
      <c r="C3" s="122"/>
      <c r="D3" s="122"/>
      <c r="E3" s="122"/>
      <c r="F3" s="122"/>
      <c r="G3" s="121"/>
      <c r="H3" s="121"/>
    </row>
    <row r="5" spans="1:8" ht="15.6" x14ac:dyDescent="0.3">
      <c r="A5" s="82" t="s">
        <v>126</v>
      </c>
      <c r="B5" s="1"/>
      <c r="C5" s="1"/>
      <c r="F5" s="83" t="s">
        <v>171</v>
      </c>
    </row>
    <row r="6" spans="1:8" x14ac:dyDescent="0.3">
      <c r="A6" s="1"/>
      <c r="B6" s="1" t="s">
        <v>127</v>
      </c>
      <c r="C6" s="83"/>
      <c r="D6" s="84"/>
      <c r="E6" s="84"/>
      <c r="F6" s="84" t="s">
        <v>128</v>
      </c>
    </row>
    <row r="7" spans="1:8" ht="15" thickBot="1" x14ac:dyDescent="0.35">
      <c r="A7" s="85" t="s">
        <v>0</v>
      </c>
      <c r="B7" s="85" t="s">
        <v>1</v>
      </c>
      <c r="C7" s="86"/>
      <c r="D7" s="86"/>
      <c r="E7" s="86"/>
      <c r="F7" s="85" t="s">
        <v>129</v>
      </c>
    </row>
    <row r="8" spans="1:8" ht="15" thickTop="1" x14ac:dyDescent="0.3">
      <c r="A8" s="87" t="s">
        <v>130</v>
      </c>
      <c r="B8" s="88" t="s">
        <v>131</v>
      </c>
      <c r="C8" s="89"/>
      <c r="D8" s="89"/>
      <c r="E8" s="89"/>
      <c r="F8" s="107">
        <v>6818449</v>
      </c>
    </row>
    <row r="9" spans="1:8" x14ac:dyDescent="0.3">
      <c r="A9" s="90" t="s">
        <v>132</v>
      </c>
      <c r="B9" s="88" t="s">
        <v>121</v>
      </c>
      <c r="C9" s="89"/>
      <c r="D9" s="89"/>
      <c r="E9" s="89"/>
      <c r="F9" s="107">
        <v>1401462.87</v>
      </c>
    </row>
    <row r="10" spans="1:8" x14ac:dyDescent="0.3">
      <c r="A10" s="90" t="s">
        <v>133</v>
      </c>
      <c r="B10" s="88" t="s">
        <v>134</v>
      </c>
      <c r="C10" s="89"/>
      <c r="D10" s="89"/>
      <c r="E10" s="89"/>
      <c r="F10" s="107">
        <v>855430</v>
      </c>
    </row>
    <row r="11" spans="1:8" x14ac:dyDescent="0.3">
      <c r="A11" s="90" t="s">
        <v>135</v>
      </c>
      <c r="B11" s="88" t="s">
        <v>35</v>
      </c>
      <c r="C11" s="89"/>
      <c r="D11" s="89"/>
      <c r="E11" s="89"/>
      <c r="F11" s="107">
        <v>259623</v>
      </c>
    </row>
    <row r="12" spans="1:8" x14ac:dyDescent="0.3">
      <c r="A12" s="90" t="s">
        <v>136</v>
      </c>
      <c r="B12" s="88" t="s">
        <v>137</v>
      </c>
      <c r="C12" s="89"/>
      <c r="D12" s="89"/>
      <c r="E12" s="89"/>
      <c r="F12" s="107">
        <v>300645</v>
      </c>
    </row>
    <row r="13" spans="1:8" x14ac:dyDescent="0.3">
      <c r="A13" s="91" t="s">
        <v>138</v>
      </c>
      <c r="B13" s="88" t="s">
        <v>139</v>
      </c>
      <c r="C13" s="92"/>
      <c r="D13" s="84"/>
      <c r="E13" s="84"/>
      <c r="F13" s="105">
        <f>16325836-SUM(F8:F12)</f>
        <v>6690226.129999999</v>
      </c>
    </row>
    <row r="14" spans="1:8" ht="15" thickBot="1" x14ac:dyDescent="0.35">
      <c r="A14" s="93"/>
      <c r="B14" s="93"/>
      <c r="C14" s="94"/>
      <c r="D14" s="94"/>
      <c r="E14" s="94"/>
      <c r="F14" s="108">
        <f>SUM(F8:F13)</f>
        <v>16325836</v>
      </c>
    </row>
    <row r="15" spans="1:8" ht="15" thickTop="1" x14ac:dyDescent="0.3">
      <c r="A15" s="95"/>
      <c r="B15" s="95"/>
      <c r="C15" s="96"/>
      <c r="D15" s="96"/>
      <c r="E15" s="96"/>
    </row>
    <row r="16" spans="1:8" x14ac:dyDescent="0.3">
      <c r="A16" s="95"/>
      <c r="B16" s="95"/>
      <c r="C16" s="96"/>
      <c r="D16" s="96"/>
    </row>
    <row r="17" spans="1:6" ht="15.6" x14ac:dyDescent="0.3">
      <c r="A17" s="82" t="s">
        <v>140</v>
      </c>
      <c r="B17" s="1"/>
      <c r="C17" s="1"/>
      <c r="D17" s="1"/>
      <c r="E17" s="1"/>
      <c r="F17" s="83" t="s">
        <v>171</v>
      </c>
    </row>
    <row r="18" spans="1:6" x14ac:dyDescent="0.3">
      <c r="A18" s="1"/>
      <c r="B18" s="1" t="s">
        <v>141</v>
      </c>
      <c r="C18" s="83"/>
      <c r="D18" s="84"/>
      <c r="E18" s="84"/>
      <c r="F18" s="83" t="s">
        <v>128</v>
      </c>
    </row>
    <row r="19" spans="1:6" ht="15" thickBot="1" x14ac:dyDescent="0.35">
      <c r="A19" s="85" t="s">
        <v>0</v>
      </c>
      <c r="B19" s="85" t="s">
        <v>1</v>
      </c>
      <c r="C19" s="86"/>
      <c r="D19" s="86"/>
      <c r="E19" s="86"/>
      <c r="F19" s="85" t="s">
        <v>129</v>
      </c>
    </row>
    <row r="20" spans="1:6" ht="15" thickTop="1" x14ac:dyDescent="0.3">
      <c r="A20" s="97" t="s">
        <v>130</v>
      </c>
      <c r="B20" s="88" t="s">
        <v>131</v>
      </c>
      <c r="C20" s="92"/>
      <c r="D20" s="1"/>
      <c r="E20" s="1"/>
      <c r="F20" s="109">
        <v>37444823</v>
      </c>
    </row>
    <row r="21" spans="1:6" x14ac:dyDescent="0.3">
      <c r="A21" s="97" t="s">
        <v>142</v>
      </c>
      <c r="B21" s="88" t="s">
        <v>92</v>
      </c>
      <c r="C21" s="92"/>
      <c r="D21" s="1"/>
      <c r="E21" s="1"/>
      <c r="F21" s="109">
        <v>165000</v>
      </c>
    </row>
    <row r="22" spans="1:6" x14ac:dyDescent="0.3">
      <c r="A22" s="97" t="s">
        <v>143</v>
      </c>
      <c r="B22" s="88" t="s">
        <v>19</v>
      </c>
      <c r="C22" s="92"/>
      <c r="D22" s="1"/>
      <c r="E22" s="1"/>
      <c r="F22" s="109">
        <v>539505</v>
      </c>
    </row>
    <row r="23" spans="1:6" x14ac:dyDescent="0.3">
      <c r="A23" s="97" t="s">
        <v>144</v>
      </c>
      <c r="B23" s="88" t="s">
        <v>145</v>
      </c>
      <c r="C23" s="92"/>
      <c r="D23" s="1"/>
      <c r="E23" s="1"/>
      <c r="F23" s="109">
        <v>31989</v>
      </c>
    </row>
    <row r="24" spans="1:6" x14ac:dyDescent="0.3">
      <c r="A24" s="97" t="s">
        <v>146</v>
      </c>
      <c r="B24" s="88" t="s">
        <v>147</v>
      </c>
      <c r="C24" s="92"/>
      <c r="D24" s="1"/>
      <c r="E24" s="1"/>
      <c r="F24" s="109">
        <v>126761</v>
      </c>
    </row>
    <row r="25" spans="1:6" x14ac:dyDescent="0.3">
      <c r="A25" s="97" t="s">
        <v>148</v>
      </c>
      <c r="B25" s="88" t="s">
        <v>149</v>
      </c>
      <c r="C25" s="92"/>
      <c r="D25" s="1"/>
      <c r="E25" s="1"/>
      <c r="F25" s="109">
        <v>558306</v>
      </c>
    </row>
    <row r="26" spans="1:6" x14ac:dyDescent="0.3">
      <c r="A26" s="97" t="s">
        <v>150</v>
      </c>
      <c r="B26" s="88" t="s">
        <v>151</v>
      </c>
      <c r="C26" s="92"/>
      <c r="D26" s="1"/>
      <c r="E26" s="1"/>
      <c r="F26" s="109">
        <v>1080000</v>
      </c>
    </row>
    <row r="27" spans="1:6" x14ac:dyDescent="0.3">
      <c r="A27" s="97" t="s">
        <v>152</v>
      </c>
      <c r="B27" s="88" t="s">
        <v>96</v>
      </c>
      <c r="C27" s="92"/>
      <c r="D27" s="1"/>
      <c r="E27" s="1"/>
      <c r="F27" s="109">
        <v>361705</v>
      </c>
    </row>
    <row r="28" spans="1:6" x14ac:dyDescent="0.3">
      <c r="A28" s="97" t="s">
        <v>138</v>
      </c>
      <c r="B28" s="88" t="s">
        <v>153</v>
      </c>
      <c r="C28" s="92"/>
      <c r="D28" s="1"/>
      <c r="E28" s="1"/>
      <c r="F28" s="109">
        <v>97000000</v>
      </c>
    </row>
    <row r="29" spans="1:6" x14ac:dyDescent="0.3">
      <c r="A29" s="97" t="s">
        <v>138</v>
      </c>
      <c r="B29" s="88" t="s">
        <v>139</v>
      </c>
      <c r="C29" s="92"/>
      <c r="D29" s="92"/>
      <c r="E29" s="92"/>
      <c r="F29" s="109">
        <f>312434666-SUM(F20:F28)</f>
        <v>175126577</v>
      </c>
    </row>
    <row r="30" spans="1:6" ht="15" thickBot="1" x14ac:dyDescent="0.35">
      <c r="A30" s="98"/>
      <c r="B30" s="99"/>
      <c r="C30" s="100"/>
      <c r="D30" s="100"/>
      <c r="E30" s="100"/>
      <c r="F30" s="110">
        <f>SUM(F20:F29)</f>
        <v>312434666</v>
      </c>
    </row>
    <row r="31" spans="1:6" ht="15" thickTop="1" x14ac:dyDescent="0.3">
      <c r="A31" s="101"/>
      <c r="B31" s="1"/>
      <c r="C31" s="1"/>
      <c r="D31" s="102"/>
      <c r="E31" s="102"/>
      <c r="F31" s="102"/>
    </row>
    <row r="32" spans="1:6" x14ac:dyDescent="0.3">
      <c r="A32" s="101"/>
      <c r="B32" s="1"/>
      <c r="C32" s="1"/>
      <c r="D32" s="1"/>
    </row>
    <row r="33" spans="1:6" ht="15.6" x14ac:dyDescent="0.3">
      <c r="A33" s="82" t="s">
        <v>154</v>
      </c>
      <c r="B33" s="1"/>
      <c r="D33" s="83" t="s">
        <v>155</v>
      </c>
      <c r="E33" s="1"/>
      <c r="F33" s="83" t="s">
        <v>171</v>
      </c>
    </row>
    <row r="34" spans="1:6" x14ac:dyDescent="0.3">
      <c r="A34" s="1"/>
      <c r="B34" s="1" t="s">
        <v>156</v>
      </c>
      <c r="D34" s="1" t="s">
        <v>157</v>
      </c>
      <c r="E34" s="84" t="s">
        <v>158</v>
      </c>
      <c r="F34" s="83" t="s">
        <v>128</v>
      </c>
    </row>
    <row r="35" spans="1:6" ht="15" thickBot="1" x14ac:dyDescent="0.35">
      <c r="A35" s="85" t="s">
        <v>0</v>
      </c>
      <c r="B35" s="85" t="s">
        <v>1</v>
      </c>
      <c r="C35" s="85"/>
      <c r="D35" s="86" t="s">
        <v>159</v>
      </c>
      <c r="E35" s="85" t="s">
        <v>160</v>
      </c>
      <c r="F35" s="85" t="s">
        <v>129</v>
      </c>
    </row>
    <row r="36" spans="1:6" ht="15" thickTop="1" x14ac:dyDescent="0.3">
      <c r="A36" s="103">
        <v>101</v>
      </c>
      <c r="B36" s="88" t="s">
        <v>108</v>
      </c>
      <c r="C36" s="88"/>
      <c r="D36" s="111">
        <v>106100000</v>
      </c>
      <c r="E36" s="111">
        <v>39900000</v>
      </c>
      <c r="F36" s="111">
        <f>E36+D36</f>
        <v>146000000</v>
      </c>
    </row>
    <row r="37" spans="1:6" x14ac:dyDescent="0.3">
      <c r="A37" s="103">
        <v>102</v>
      </c>
      <c r="B37" s="88" t="s">
        <v>109</v>
      </c>
      <c r="C37" s="88"/>
      <c r="D37" s="111">
        <v>51000000</v>
      </c>
      <c r="E37" s="111">
        <v>39900000</v>
      </c>
      <c r="F37" s="111">
        <f>E37+D37</f>
        <v>90900000</v>
      </c>
    </row>
    <row r="38" spans="1:6" x14ac:dyDescent="0.3">
      <c r="A38" s="103">
        <v>103</v>
      </c>
      <c r="B38" s="88" t="s">
        <v>110</v>
      </c>
      <c r="C38" s="88"/>
      <c r="D38" s="111">
        <v>26800000</v>
      </c>
      <c r="E38" s="111">
        <v>39900000</v>
      </c>
      <c r="F38" s="111">
        <f>E38+D38</f>
        <v>66700000</v>
      </c>
    </row>
    <row r="39" spans="1:6" x14ac:dyDescent="0.3">
      <c r="A39" s="103">
        <v>104</v>
      </c>
      <c r="B39" s="88" t="s">
        <v>111</v>
      </c>
      <c r="C39" s="88"/>
      <c r="D39" s="111">
        <v>40700000</v>
      </c>
      <c r="E39" s="111">
        <v>39900000</v>
      </c>
      <c r="F39" s="111">
        <f>E39+D39</f>
        <v>80600000</v>
      </c>
    </row>
    <row r="40" spans="1:6" x14ac:dyDescent="0.3">
      <c r="A40" s="103">
        <v>208</v>
      </c>
      <c r="B40" s="88" t="s">
        <v>4</v>
      </c>
      <c r="C40" s="88"/>
      <c r="D40" s="111">
        <v>34000000</v>
      </c>
      <c r="E40" s="111">
        <v>15000000</v>
      </c>
      <c r="F40" s="111">
        <f>E40+D40</f>
        <v>49000000</v>
      </c>
    </row>
    <row r="41" spans="1:6" x14ac:dyDescent="0.3">
      <c r="A41" s="103">
        <v>202</v>
      </c>
      <c r="B41" s="88" t="s">
        <v>139</v>
      </c>
      <c r="C41" s="88"/>
      <c r="D41" s="111">
        <f>283132924-SUM(D36:D40)</f>
        <v>24532924</v>
      </c>
      <c r="E41" s="111">
        <v>6242000</v>
      </c>
      <c r="F41" s="111">
        <f>E41+D41</f>
        <v>30774924</v>
      </c>
    </row>
    <row r="42" spans="1:6" ht="15" thickBot="1" x14ac:dyDescent="0.35">
      <c r="A42" s="93"/>
      <c r="B42" s="93"/>
      <c r="C42" s="93"/>
      <c r="D42" s="106">
        <f>SUM(D36:D41)</f>
        <v>283132924</v>
      </c>
      <c r="E42" s="106">
        <f>SUM(E36:E41)</f>
        <v>180842000</v>
      </c>
      <c r="F42" s="106">
        <f>SUM(F36:F41)</f>
        <v>463974924</v>
      </c>
    </row>
    <row r="43" spans="1:6" ht="15" thickTop="1" x14ac:dyDescent="0.3">
      <c r="A43" s="101"/>
      <c r="B43" s="1"/>
      <c r="C43" s="1"/>
      <c r="D43" s="1"/>
    </row>
    <row r="44" spans="1:6" x14ac:dyDescent="0.3">
      <c r="A44" s="88" t="s">
        <v>161</v>
      </c>
      <c r="C44" s="1"/>
      <c r="D44" s="1"/>
      <c r="E44" s="104"/>
    </row>
    <row r="45" spans="1:6" x14ac:dyDescent="0.3">
      <c r="A45" s="88" t="s">
        <v>162</v>
      </c>
      <c r="C45" s="1"/>
      <c r="D45" s="1"/>
    </row>
  </sheetData>
  <mergeCells count="3">
    <mergeCell ref="A1:F1"/>
    <mergeCell ref="A2:F2"/>
    <mergeCell ref="A3:F3"/>
  </mergeCells>
  <pageMargins left="0.7" right="0.7" top="0.75" bottom="0.75" header="0.3" footer="0.3"/>
  <pageSetup scale="97" orientation="portrait" r:id="rId1"/>
  <headerFooter>
    <oddFooter>&amp;C&amp;9Page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General Fund</vt:lpstr>
      <vt:lpstr>Other General Fund Group Funds</vt:lpstr>
      <vt:lpstr>'General Fund'!Print_Area</vt:lpstr>
      <vt:lpstr>'Other General Fund Group Funds'!Print_Area</vt:lpstr>
      <vt:lpstr>'General Fund'!Print_Titles</vt:lpstr>
    </vt:vector>
  </TitlesOfParts>
  <Company>Harris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Seat, Kevin (Budget Management)</dc:creator>
  <cp:lastModifiedBy>Seat, Kevin (Budget Management)</cp:lastModifiedBy>
  <cp:lastPrinted>2020-02-14T13:37:13Z</cp:lastPrinted>
  <dcterms:created xsi:type="dcterms:W3CDTF">2020-02-04T13:14:50Z</dcterms:created>
  <dcterms:modified xsi:type="dcterms:W3CDTF">2020-02-14T13:37:47Z</dcterms:modified>
</cp:coreProperties>
</file>